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402A\Крючкова М.А\2017 год\Проектная деятельность 2017\Проект - рейтинг\Контрольные точки  по квартальным формам\межбюджетные трансферты\"/>
    </mc:Choice>
  </mc:AlternateContent>
  <bookViews>
    <workbookView xWindow="120" yWindow="120" windowWidth="9720" windowHeight="7320"/>
  </bookViews>
  <sheets>
    <sheet name="2017" sheetId="1" r:id="rId1"/>
  </sheets>
  <definedNames>
    <definedName name="_xlnm._FilterDatabase" localSheetId="0" hidden="1">'2017'!$C$9:$H$197</definedName>
    <definedName name="APPT" localSheetId="0">'2017'!#REF!</definedName>
    <definedName name="FIO" localSheetId="0">'2017'!#REF!</definedName>
    <definedName name="SIGN" localSheetId="0">'2017'!#REF!</definedName>
    <definedName name="Z_45637F28_F07F_4C27_ABC7_92DA9C9322DC_.wvu.PrintTitles" localSheetId="0" hidden="1">'2017'!$9:$11</definedName>
    <definedName name="Z_45637F28_F07F_4C27_ABC7_92DA9C9322DC_.wvu.Rows" localSheetId="0" hidden="1">'2017'!#REF!,'2017'!$169:$170</definedName>
    <definedName name="_xlnm.Print_Titles" localSheetId="0">'2017'!$9:$11</definedName>
    <definedName name="_xlnm.Print_Area" localSheetId="0">'2017'!$A$1:$BB$196</definedName>
  </definedNames>
  <calcPr calcId="152511" fullPrecision="0"/>
  <customWorkbookViews>
    <customWorkbookView name="Вервейко Ирина Николаевна - Личное представление" guid="{45637F28-F07F-4C27-ABC7-92DA9C9322DC}" mergeInterval="0" personalView="1" maximized="1" xWindow="1" yWindow="1" windowWidth="1680" windowHeight="830" activeSheetId="1"/>
  </customWorkbookViews>
</workbook>
</file>

<file path=xl/calcChain.xml><?xml version="1.0" encoding="utf-8"?>
<calcChain xmlns="http://schemas.openxmlformats.org/spreadsheetml/2006/main">
  <c r="I111" i="1" l="1"/>
  <c r="I110" i="1"/>
  <c r="J111" i="1"/>
  <c r="AZ188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L99" i="1"/>
  <c r="J99" i="1"/>
  <c r="I99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L62" i="1"/>
  <c r="J62" i="1"/>
  <c r="I62" i="1"/>
  <c r="BB188" i="1"/>
  <c r="AX188" i="1"/>
  <c r="AV188" i="1" l="1"/>
  <c r="AW188" i="1"/>
  <c r="I188" i="1" l="1"/>
  <c r="I195" i="1" s="1"/>
  <c r="J193" i="1" l="1"/>
  <c r="J194" i="1"/>
  <c r="J189" i="1"/>
  <c r="J190" i="1"/>
  <c r="J191" i="1"/>
  <c r="J192" i="1"/>
  <c r="J188" i="1"/>
  <c r="I185" i="1" l="1"/>
  <c r="I184" i="1"/>
  <c r="T187" i="1"/>
  <c r="AB187" i="1"/>
  <c r="AJ187" i="1"/>
  <c r="AR187" i="1"/>
  <c r="AZ187" i="1"/>
  <c r="J83" i="1"/>
  <c r="K83" i="1" s="1"/>
  <c r="J82" i="1"/>
  <c r="K82" i="1" s="1"/>
  <c r="BC81" i="1"/>
  <c r="BA81" i="1"/>
  <c r="AY81" i="1"/>
  <c r="AW81" i="1"/>
  <c r="AU81" i="1"/>
  <c r="AS81" i="1"/>
  <c r="AQ81" i="1"/>
  <c r="AO81" i="1"/>
  <c r="AM81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J176" i="1"/>
  <c r="J177" i="1"/>
  <c r="J178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L154" i="1"/>
  <c r="I154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L147" i="1"/>
  <c r="I147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L138" i="1"/>
  <c r="I138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L134" i="1"/>
  <c r="I134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L131" i="1"/>
  <c r="I131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L122" i="1"/>
  <c r="I122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L118" i="1"/>
  <c r="I118" i="1"/>
  <c r="I187" i="1"/>
  <c r="N111" i="1"/>
  <c r="N187" i="1" s="1"/>
  <c r="P111" i="1"/>
  <c r="P187" i="1" s="1"/>
  <c r="Q187" i="1"/>
  <c r="R111" i="1"/>
  <c r="R187" i="1" s="1"/>
  <c r="T111" i="1"/>
  <c r="V111" i="1"/>
  <c r="V187" i="1" s="1"/>
  <c r="X111" i="1"/>
  <c r="X187" i="1" s="1"/>
  <c r="Z111" i="1"/>
  <c r="Z187" i="1" s="1"/>
  <c r="AB111" i="1"/>
  <c r="AD111" i="1"/>
  <c r="AD187" i="1" s="1"/>
  <c r="AF111" i="1"/>
  <c r="AF187" i="1" s="1"/>
  <c r="AH111" i="1"/>
  <c r="AH187" i="1" s="1"/>
  <c r="AJ111" i="1"/>
  <c r="AL111" i="1"/>
  <c r="AL187" i="1" s="1"/>
  <c r="AN111" i="1"/>
  <c r="AN187" i="1" s="1"/>
  <c r="AP111" i="1"/>
  <c r="AP187" i="1" s="1"/>
  <c r="AR111" i="1"/>
  <c r="AT111" i="1"/>
  <c r="AT187" i="1" s="1"/>
  <c r="AV111" i="1"/>
  <c r="AV187" i="1" s="1"/>
  <c r="AX111" i="1"/>
  <c r="AX187" i="1" s="1"/>
  <c r="AZ111" i="1"/>
  <c r="BB111" i="1"/>
  <c r="BB187" i="1" s="1"/>
  <c r="L111" i="1"/>
  <c r="L187" i="1" s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L104" i="1"/>
  <c r="I104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L95" i="1"/>
  <c r="I95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L92" i="1"/>
  <c r="I92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L89" i="1"/>
  <c r="I89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L85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L74" i="1"/>
  <c r="I74" i="1"/>
  <c r="J73" i="1"/>
  <c r="J70" i="1"/>
  <c r="AR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S69" i="1"/>
  <c r="AT69" i="1"/>
  <c r="AU69" i="1"/>
  <c r="AV69" i="1"/>
  <c r="AW69" i="1"/>
  <c r="AX69" i="1"/>
  <c r="AY69" i="1"/>
  <c r="AZ69" i="1"/>
  <c r="BA69" i="1"/>
  <c r="BB69" i="1"/>
  <c r="BC69" i="1"/>
  <c r="L69" i="1"/>
  <c r="I69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L66" i="1"/>
  <c r="I66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L63" i="1"/>
  <c r="I63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L59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L44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L40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L29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BC19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BC183" i="1"/>
  <c r="BA183" i="1"/>
  <c r="AY183" i="1"/>
  <c r="AW183" i="1"/>
  <c r="AU183" i="1"/>
  <c r="AS183" i="1"/>
  <c r="AQ183" i="1"/>
  <c r="AO183" i="1"/>
  <c r="AM183" i="1"/>
  <c r="AK183" i="1"/>
  <c r="AI183" i="1"/>
  <c r="AG183" i="1"/>
  <c r="AE183" i="1"/>
  <c r="AC183" i="1"/>
  <c r="AA183" i="1"/>
  <c r="Y183" i="1"/>
  <c r="W183" i="1"/>
  <c r="W187" i="1" s="1"/>
  <c r="U183" i="1"/>
  <c r="S183" i="1"/>
  <c r="Q183" i="1"/>
  <c r="O183" i="1"/>
  <c r="M183" i="1"/>
  <c r="J186" i="1"/>
  <c r="J184" i="1"/>
  <c r="J185" i="1"/>
  <c r="BC180" i="1"/>
  <c r="BA180" i="1"/>
  <c r="BA187" i="1" s="1"/>
  <c r="AY180" i="1"/>
  <c r="AW180" i="1"/>
  <c r="AU180" i="1"/>
  <c r="AU187" i="1" s="1"/>
  <c r="AS180" i="1"/>
  <c r="AS187" i="1" s="1"/>
  <c r="AQ180" i="1"/>
  <c r="AQ187" i="1" s="1"/>
  <c r="AO180" i="1"/>
  <c r="AO187" i="1" s="1"/>
  <c r="AM180" i="1"/>
  <c r="AM187" i="1" s="1"/>
  <c r="AK180" i="1"/>
  <c r="AI180" i="1"/>
  <c r="AI187" i="1" s="1"/>
  <c r="AG180" i="1"/>
  <c r="AE180" i="1"/>
  <c r="AE187" i="1" s="1"/>
  <c r="AC180" i="1"/>
  <c r="AC187" i="1" s="1"/>
  <c r="AA180" i="1"/>
  <c r="AA187" i="1" s="1"/>
  <c r="Y180" i="1"/>
  <c r="Y187" i="1" s="1"/>
  <c r="W180" i="1"/>
  <c r="U180" i="1"/>
  <c r="U187" i="1" s="1"/>
  <c r="S180" i="1"/>
  <c r="S187" i="1" s="1"/>
  <c r="Q180" i="1"/>
  <c r="O180" i="1"/>
  <c r="M180" i="1"/>
  <c r="J179" i="1"/>
  <c r="J181" i="1"/>
  <c r="J182" i="1"/>
  <c r="BC170" i="1"/>
  <c r="BA170" i="1"/>
  <c r="AY170" i="1"/>
  <c r="AW170" i="1"/>
  <c r="AU170" i="1"/>
  <c r="AS170" i="1"/>
  <c r="AQ170" i="1"/>
  <c r="AO170" i="1"/>
  <c r="AM170" i="1"/>
  <c r="AK170" i="1"/>
  <c r="AI170" i="1"/>
  <c r="AG170" i="1"/>
  <c r="AE170" i="1"/>
  <c r="AC170" i="1"/>
  <c r="AA170" i="1"/>
  <c r="Y170" i="1"/>
  <c r="W170" i="1"/>
  <c r="U170" i="1"/>
  <c r="S170" i="1"/>
  <c r="Q170" i="1"/>
  <c r="O170" i="1"/>
  <c r="M170" i="1"/>
  <c r="J171" i="1"/>
  <c r="J172" i="1"/>
  <c r="J173" i="1"/>
  <c r="J174" i="1"/>
  <c r="J175" i="1"/>
  <c r="J167" i="1"/>
  <c r="J168" i="1"/>
  <c r="J169" i="1"/>
  <c r="J163" i="1"/>
  <c r="J164" i="1"/>
  <c r="J165" i="1"/>
  <c r="J166" i="1"/>
  <c r="J160" i="1"/>
  <c r="J161" i="1"/>
  <c r="J162" i="1"/>
  <c r="J158" i="1"/>
  <c r="J159" i="1"/>
  <c r="J155" i="1"/>
  <c r="J156" i="1"/>
  <c r="J157" i="1"/>
  <c r="J150" i="1"/>
  <c r="J151" i="1"/>
  <c r="J152" i="1"/>
  <c r="J153" i="1"/>
  <c r="J149" i="1"/>
  <c r="J148" i="1"/>
  <c r="J142" i="1"/>
  <c r="J143" i="1"/>
  <c r="J144" i="1"/>
  <c r="J145" i="1"/>
  <c r="J146" i="1"/>
  <c r="BC187" i="1" l="1"/>
  <c r="AY187" i="1"/>
  <c r="AW187" i="1"/>
  <c r="AK187" i="1"/>
  <c r="AG187" i="1"/>
  <c r="O187" i="1"/>
  <c r="M187" i="1"/>
  <c r="J183" i="1"/>
  <c r="J81" i="1"/>
  <c r="K81" i="1" s="1"/>
  <c r="J180" i="1"/>
  <c r="J170" i="1"/>
  <c r="J154" i="1"/>
  <c r="J147" i="1"/>
  <c r="J141" i="1"/>
  <c r="J140" i="1"/>
  <c r="J139" i="1"/>
  <c r="J137" i="1"/>
  <c r="J136" i="1"/>
  <c r="J135" i="1"/>
  <c r="J133" i="1"/>
  <c r="J132" i="1"/>
  <c r="J129" i="1"/>
  <c r="J130" i="1"/>
  <c r="J127" i="1"/>
  <c r="J128" i="1"/>
  <c r="J126" i="1"/>
  <c r="J125" i="1"/>
  <c r="J124" i="1"/>
  <c r="J123" i="1"/>
  <c r="J121" i="1"/>
  <c r="J120" i="1"/>
  <c r="J119" i="1"/>
  <c r="J117" i="1"/>
  <c r="J115" i="1"/>
  <c r="J116" i="1"/>
  <c r="J114" i="1"/>
  <c r="J134" i="1" l="1"/>
  <c r="J131" i="1"/>
  <c r="J122" i="1"/>
  <c r="J118" i="1"/>
  <c r="J113" i="1"/>
  <c r="J112" i="1"/>
  <c r="J187" i="1" s="1"/>
  <c r="J110" i="1"/>
  <c r="J107" i="1"/>
  <c r="J108" i="1"/>
  <c r="J109" i="1"/>
  <c r="J106" i="1"/>
  <c r="J105" i="1"/>
  <c r="J103" i="1"/>
  <c r="J101" i="1"/>
  <c r="J102" i="1"/>
  <c r="J100" i="1"/>
  <c r="J98" i="1"/>
  <c r="J96" i="1"/>
  <c r="J97" i="1"/>
  <c r="J94" i="1"/>
  <c r="J93" i="1"/>
  <c r="J91" i="1"/>
  <c r="J90" i="1"/>
  <c r="J88" i="1"/>
  <c r="J87" i="1"/>
  <c r="J86" i="1"/>
  <c r="J85" i="1" s="1"/>
  <c r="J84" i="1"/>
  <c r="J80" i="1"/>
  <c r="J79" i="1"/>
  <c r="J78" i="1"/>
  <c r="J77" i="1"/>
  <c r="J76" i="1"/>
  <c r="J75" i="1"/>
  <c r="J72" i="1"/>
  <c r="J71" i="1"/>
  <c r="J69" i="1" s="1"/>
  <c r="J68" i="1"/>
  <c r="J67" i="1"/>
  <c r="J65" i="1"/>
  <c r="J64" i="1"/>
  <c r="J61" i="1"/>
  <c r="J60" i="1"/>
  <c r="J49" i="1"/>
  <c r="J57" i="1"/>
  <c r="J58" i="1"/>
  <c r="J55" i="1"/>
  <c r="J56" i="1"/>
  <c r="J50" i="1"/>
  <c r="J51" i="1"/>
  <c r="J52" i="1"/>
  <c r="J53" i="1"/>
  <c r="J54" i="1"/>
  <c r="J47" i="1"/>
  <c r="J46" i="1"/>
  <c r="J45" i="1"/>
  <c r="J43" i="1"/>
  <c r="J42" i="1"/>
  <c r="J41" i="1"/>
  <c r="J39" i="1"/>
  <c r="J36" i="1"/>
  <c r="J37" i="1"/>
  <c r="J38" i="1"/>
  <c r="J35" i="1"/>
  <c r="J34" i="1"/>
  <c r="J33" i="1"/>
  <c r="J32" i="1"/>
  <c r="J31" i="1"/>
  <c r="J30" i="1"/>
  <c r="J28" i="1"/>
  <c r="J27" i="1"/>
  <c r="J26" i="1"/>
  <c r="J25" i="1"/>
  <c r="J23" i="1"/>
  <c r="J22" i="1"/>
  <c r="J21" i="1"/>
  <c r="J20" i="1"/>
  <c r="J12" i="1"/>
  <c r="J95" i="1" l="1"/>
  <c r="J40" i="1"/>
  <c r="J104" i="1"/>
  <c r="J74" i="1"/>
  <c r="J66" i="1"/>
  <c r="J63" i="1"/>
  <c r="J59" i="1"/>
  <c r="J48" i="1"/>
  <c r="J44" i="1"/>
  <c r="J92" i="1"/>
  <c r="J89" i="1"/>
  <c r="J24" i="1"/>
  <c r="J19" i="1"/>
  <c r="J29" i="1"/>
  <c r="J138" i="1" l="1"/>
  <c r="J14" i="1"/>
  <c r="K194" i="1" l="1"/>
  <c r="K193" i="1"/>
  <c r="K192" i="1"/>
  <c r="K191" i="1"/>
  <c r="K190" i="1"/>
  <c r="K189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J195" i="1"/>
  <c r="L195" i="1"/>
  <c r="L196" i="1" s="1"/>
  <c r="M195" i="1"/>
  <c r="M196" i="1" s="1"/>
  <c r="N195" i="1"/>
  <c r="N196" i="1" s="1"/>
  <c r="O195" i="1"/>
  <c r="O196" i="1" s="1"/>
  <c r="P195" i="1"/>
  <c r="P196" i="1" s="1"/>
  <c r="Q195" i="1"/>
  <c r="Q196" i="1" s="1"/>
  <c r="R195" i="1"/>
  <c r="R196" i="1" s="1"/>
  <c r="S195" i="1"/>
  <c r="S196" i="1" s="1"/>
  <c r="T195" i="1"/>
  <c r="T196" i="1" s="1"/>
  <c r="U195" i="1"/>
  <c r="U196" i="1" s="1"/>
  <c r="V195" i="1"/>
  <c r="V196" i="1" s="1"/>
  <c r="W195" i="1"/>
  <c r="W196" i="1" s="1"/>
  <c r="X195" i="1"/>
  <c r="X196" i="1" s="1"/>
  <c r="Y195" i="1"/>
  <c r="Y196" i="1" s="1"/>
  <c r="Z195" i="1"/>
  <c r="Z196" i="1" s="1"/>
  <c r="AA195" i="1"/>
  <c r="AA196" i="1" s="1"/>
  <c r="AB195" i="1"/>
  <c r="AB196" i="1" s="1"/>
  <c r="AC195" i="1"/>
  <c r="AC196" i="1" s="1"/>
  <c r="AD195" i="1"/>
  <c r="AD196" i="1" s="1"/>
  <c r="AE195" i="1"/>
  <c r="AE196" i="1" s="1"/>
  <c r="AF195" i="1"/>
  <c r="AF196" i="1" s="1"/>
  <c r="AG195" i="1"/>
  <c r="AG196" i="1" s="1"/>
  <c r="AH195" i="1"/>
  <c r="AH196" i="1" s="1"/>
  <c r="AI195" i="1"/>
  <c r="AI196" i="1" s="1"/>
  <c r="AJ195" i="1"/>
  <c r="AJ196" i="1" s="1"/>
  <c r="AK195" i="1"/>
  <c r="AK196" i="1" s="1"/>
  <c r="AL195" i="1"/>
  <c r="AL196" i="1" s="1"/>
  <c r="AM195" i="1"/>
  <c r="AM196" i="1" s="1"/>
  <c r="AN195" i="1"/>
  <c r="AN196" i="1" s="1"/>
  <c r="AO195" i="1"/>
  <c r="AO196" i="1" s="1"/>
  <c r="AP195" i="1"/>
  <c r="AP196" i="1" s="1"/>
  <c r="AQ195" i="1"/>
  <c r="AQ196" i="1" s="1"/>
  <c r="AR195" i="1"/>
  <c r="AR196" i="1" s="1"/>
  <c r="AS195" i="1"/>
  <c r="AS196" i="1" s="1"/>
  <c r="AT195" i="1"/>
  <c r="AT196" i="1" s="1"/>
  <c r="AU195" i="1"/>
  <c r="AU196" i="1" s="1"/>
  <c r="AV195" i="1"/>
  <c r="AV196" i="1" s="1"/>
  <c r="AW195" i="1"/>
  <c r="AW196" i="1" s="1"/>
  <c r="AX195" i="1"/>
  <c r="AX196" i="1" s="1"/>
  <c r="AY195" i="1"/>
  <c r="AY196" i="1" s="1"/>
  <c r="AZ195" i="1"/>
  <c r="AZ196" i="1" s="1"/>
  <c r="BA195" i="1"/>
  <c r="BA196" i="1" s="1"/>
  <c r="BB195" i="1"/>
  <c r="BB196" i="1" s="1"/>
  <c r="BC195" i="1"/>
  <c r="BC196" i="1" s="1"/>
  <c r="K188" i="1"/>
  <c r="I196" i="1" l="1"/>
  <c r="J196" i="1"/>
  <c r="K195" i="1" l="1"/>
  <c r="K196" i="1"/>
</calcChain>
</file>

<file path=xl/sharedStrings.xml><?xml version="1.0" encoding="utf-8"?>
<sst xmlns="http://schemas.openxmlformats.org/spreadsheetml/2006/main" count="1415" uniqueCount="340">
  <si>
    <t xml:space="preserve">Субвенции бюджетам муниципальных районов и городских округов на 2017 год  на реализацию государственного стандарта общего образования </t>
  </si>
  <si>
    <t xml:space="preserve">Субвенции бюджетам муниципальных районов и городских округов на 2017 год на ежемесячное денежное вознаграждение за классное руководство </t>
  </si>
  <si>
    <t>Субвенции бюджетам муниципальных районов и городских округов на 2017 год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</si>
  <si>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бюджетам муниципальных районов и городских округов на 2017 год на выплату компенсации части 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 </t>
  </si>
  <si>
    <t xml:space="preserve">Субвенции бюджетам муниципальных районов и городских округов на 2017 год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населённых пунктах, рабочих посёлках (поселках городского типа) на территории Белгородской области </t>
  </si>
  <si>
    <t>Субвенции бюджетам муниципальных районов и городских округов на 2017 год на выплату ежемесячных денежных компенсаций расходов по оплате жилищно-коммунальных услуг отдельным категориям граждан (инвалидам и семьям, имеющим детей-инвалидов, лицам, пострадавшим от воздействия радиации, инвалидам Великой Отечественной войны и боевых действий, участникам Великой Отечественной войны, ветеранам боевых действий, членам семей погибших (умерших) инвалидов войны, участников Великой Отечественной войны и ветеранов боевых действий, лицам, награжденным знаком «Жителю блокадного Ленинграда»)</t>
  </si>
  <si>
    <t xml:space="preserve">Субвенции бюджетам муниципальных районов и городских округов на 2017 год на выплату ежемесячных денежных компенсаций расходов по оплате жилищно-коммунальных услуг отдельным категориям граждан </t>
  </si>
  <si>
    <t>Субвенции бюджетам муниципальных районов и городских округов на 2017 год на предоставление гражданам  адресных субсидий на оплату жилого помещения и коммунальных услуг</t>
  </si>
  <si>
    <t>Субвенции бюджетам муниципальных районов и городских округов на 2017 год на возмещение расходов по гарантированному перечню услуг по погребению  в рамках ст. 12 Федерального закона от 12.01.1996 № 8-ФЗ</t>
  </si>
  <si>
    <t xml:space="preserve">Субвенции бюджетам муниципальных районов и городских округов на 2017 год на социальную поддержку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</t>
  </si>
  <si>
    <t xml:space="preserve">Субвенции бюджетам муниципальных районов и городских округов на 2017 год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</si>
  <si>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муниципальных районов и городских округов на 2017 год на организацию транспортного обслуживания населения в пригородном межмуниципальном сообщении</t>
  </si>
  <si>
    <t xml:space="preserve">Субвенции бюджетам муниципальных районов и городских округов на 2017 год на 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</t>
  </si>
  <si>
    <t>Субвенции бюджетам муниципальных районов и городских округов  на 2017 год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</si>
  <si>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2017 год на обеспечение жильем граждан, уволенных с военной службы (службы), и приравненным к ним лиц</t>
  </si>
  <si>
    <t xml:space="preserve">Субвенции бюджетам муниципальных районов на 2017 год на осуществление полномочий по первичному воинскому учету на территориях, где отсутствуют военные комиссариаты </t>
  </si>
  <si>
    <t xml:space="preserve">Субвенции бюджетам муниципальных районов и городских округов на 2017 год на мероприятия по проведению оздоровительной кампании детей </t>
  </si>
  <si>
    <t xml:space="preserve">Субвенции бюджетам муниципальных районов
и городских округов на 2017 год на выплату ежемесячных пособий гражданам, имеющим детей </t>
  </si>
  <si>
    <t>Субвенции бюджетам муниципальных районов и городских округов на 2017 год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</si>
  <si>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и городских округов на 2017 год на  осуществление дополнительных мер социальной защиты семей, родивших третьего и последующих детей, по предоставлению материнского (семейного) капитала</t>
  </si>
  <si>
    <t>Субвенции бюджетам муниципальных районов и городских округов на 2017 год на осуществление полномочий субъекта Российской Федерации на осуществление мер социальной защиты многодетных семей</t>
  </si>
  <si>
    <t xml:space="preserve">Субвенции бюджетам муниципальных районов и городских округов  на 2017 год на предоставление материальной и иной помощи для погребения </t>
  </si>
  <si>
    <t>Субвенции бюджетам муниципальных районов и городских округов на 2017 год на выплату пособия лицам, которым присвоено звание «Почетный гражданин Белгородской области»</t>
  </si>
  <si>
    <t xml:space="preserve">Субвенции бюджетам муниципальных районов и городских округов на 2017 год на выплату пособия Героям Советского Союза, Героям Российской Федерации, полным кавалерам Ордена Славы, Героям Социалистического Труда и полным кавалерам ордена Трудовой Славы, вдовам Героев Социалистического труда и полных кавалеров ордена Трудовой Славы </t>
  </si>
  <si>
    <t xml:space="preserve">Субвенции бюджетам муниципальных районов и городских округов на 2017 год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ответственности владельцев транспортных средств» </t>
  </si>
  <si>
    <t xml:space="preserve">Субвенции бюджетам муниципальных районов и городских округов на 2017 год по осуществлению ежегодной денежной выплаты лицам, награжденным нагрудным знаком «Почетный донор России» </t>
  </si>
  <si>
    <t xml:space="preserve">Субвенции бюджетам муниципальных районов и городских округов на 2017 год для осуществления полномочий по обеспечению права граждан на социальное обслуживание </t>
  </si>
  <si>
    <t xml:space="preserve">Субвенции бюджетам муниципальных районов и городских округов на 2017 год на выплату пособий малоимущим гражданам и гражданам, оказавшимся в трудной жизненной ситуации </t>
  </si>
  <si>
    <t>Субвенции бюджетам муниципальных районов и городских округов на 2017 год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</t>
  </si>
  <si>
    <t xml:space="preserve">Субвенции бюджету городского округа на 2017 год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 в соответствии с Федеральным законом от 19 мая 1995 года № 81-ФЗ «О государственных пособиях гражданам, имеющим детей» </t>
  </si>
  <si>
    <t>Субвенции бюджетам муниципальных районов и городских округов на 2017 год на оплату ежемесячных денежных выплат отдельным категориям граждан (ветераны труда, труженики тыла, реабилитированные лица и лица, признанные пострадавшими от политических репрессий, лица, родившиеся в период с 22 июня 1923 года по 3 сентября 1945 года (Дети войны))</t>
  </si>
  <si>
    <t xml:space="preserve">Субвенции бюджетам муниципальных районов и городских округов на 2017 год на содержание ребенка в семье опекуна, приемной семье, семейном детском доме, а также на вознаграждение, причитающееся приемному родителю, оплату труда родителя-воспитателя </t>
  </si>
  <si>
    <t>Субвенции бюджетам муниципальных районов на 2017 год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</si>
  <si>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реабилитированные лица и лица, признанные пострадавшими от политических репрессий</t>
  </si>
  <si>
    <t xml:space="preserve">Субвенции бюджету  городского округа на 2017 год на 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в соответствии с Федеральным законом от 19 мая 1995 года № 81-ФЗ «О государственных пособиях гражданам, имеющим детей» </t>
  </si>
  <si>
    <t>01</t>
  </si>
  <si>
    <t>04</t>
  </si>
  <si>
    <t>01 6 02 71220</t>
  </si>
  <si>
    <t>511</t>
  </si>
  <si>
    <t>251</t>
  </si>
  <si>
    <t>521</t>
  </si>
  <si>
    <t>530</t>
  </si>
  <si>
    <t>540</t>
  </si>
  <si>
    <t>03 И 01 59300</t>
  </si>
  <si>
    <t>13</t>
  </si>
  <si>
    <t>02</t>
  </si>
  <si>
    <t>03</t>
  </si>
  <si>
    <t>99 9 00 51180</t>
  </si>
  <si>
    <t>13 2 02 71210</t>
  </si>
  <si>
    <t>05</t>
  </si>
  <si>
    <t>11 И 02 R5430</t>
  </si>
  <si>
    <t>08</t>
  </si>
  <si>
    <t>10 2 01 73810</t>
  </si>
  <si>
    <t>09</t>
  </si>
  <si>
    <t>10 1 05 72140</t>
  </si>
  <si>
    <t>09 1 14 09502</t>
  </si>
  <si>
    <t>09 1 14 09602</t>
  </si>
  <si>
    <t>11 7 01 R0180</t>
  </si>
  <si>
    <t>09 2 02 71340</t>
  </si>
  <si>
    <t>09 2 03 71350</t>
  </si>
  <si>
    <t>06</t>
  </si>
  <si>
    <t>12 3 03 73760</t>
  </si>
  <si>
    <t>12 6 02 71310</t>
  </si>
  <si>
    <t>07</t>
  </si>
  <si>
    <t>02 1 01 73020</t>
  </si>
  <si>
    <t>02 1 02 73010</t>
  </si>
  <si>
    <t>02 2 01 73040</t>
  </si>
  <si>
    <t>02 2 01 73060</t>
  </si>
  <si>
    <t>02 3 02 R5196</t>
  </si>
  <si>
    <t>02 6 01 70650</t>
  </si>
  <si>
    <t>02 4 02 73050</t>
  </si>
  <si>
    <t>02 5 05 73220</t>
  </si>
  <si>
    <t>04 5 01 R0270</t>
  </si>
  <si>
    <t>05 6 07 77780</t>
  </si>
  <si>
    <t>05 3 04 71120</t>
  </si>
  <si>
    <t>10</t>
  </si>
  <si>
    <t>04 2 01 71590</t>
  </si>
  <si>
    <t>04 1 01 52500</t>
  </si>
  <si>
    <t>04 1 01 72510</t>
  </si>
  <si>
    <t>04 1 01 72520</t>
  </si>
  <si>
    <t>04 1 01 72530</t>
  </si>
  <si>
    <t>04 1 01 72540</t>
  </si>
  <si>
    <t>04 1 01 71510</t>
  </si>
  <si>
    <t>04 1 02 51370</t>
  </si>
  <si>
    <t>04 1 02 52200</t>
  </si>
  <si>
    <t>04 1 02 52800</t>
  </si>
  <si>
    <t>04 1 02 72310</t>
  </si>
  <si>
    <t>04 1 02 72360</t>
  </si>
  <si>
    <t>04 1 02 72370</t>
  </si>
  <si>
    <t>04 1 02 72380</t>
  </si>
  <si>
    <t>04 1 02 72410</t>
  </si>
  <si>
    <t>04 1 02 72420</t>
  </si>
  <si>
    <t>04 1 02 72430</t>
  </si>
  <si>
    <t>04 1 02 72440</t>
  </si>
  <si>
    <t>04 1 02 72450</t>
  </si>
  <si>
    <t>04 1 02 72620</t>
  </si>
  <si>
    <t>04 1 02 73820</t>
  </si>
  <si>
    <t>04 1 03 71980</t>
  </si>
  <si>
    <t>04 1 03 71990</t>
  </si>
  <si>
    <t>04 1 03 72090</t>
  </si>
  <si>
    <t>04 1 03 72350</t>
  </si>
  <si>
    <t>04 3 01 53810</t>
  </si>
  <si>
    <t>04 3 01 53830</t>
  </si>
  <si>
    <t>областной/федеральный</t>
  </si>
  <si>
    <t>04 3 01 53840</t>
  </si>
  <si>
    <t>04 3 01 53850</t>
  </si>
  <si>
    <t>04 3 01 72850</t>
  </si>
  <si>
    <t>04 3 01 72880</t>
  </si>
  <si>
    <t>09 1 06 R0200</t>
  </si>
  <si>
    <t>09 1 15 54850</t>
  </si>
  <si>
    <t>-</t>
  </si>
  <si>
    <t>02 1 02 73030</t>
  </si>
  <si>
    <t>04 3 01 R0840</t>
  </si>
  <si>
    <t>04 3 01 73000</t>
  </si>
  <si>
    <t>04 3 01 74000</t>
  </si>
  <si>
    <t>04 3 02 52600</t>
  </si>
  <si>
    <t>04 3 02 71370</t>
  </si>
  <si>
    <t>04 3 02 72860</t>
  </si>
  <si>
    <t>04 3 02 72870</t>
  </si>
  <si>
    <t>09 1 07 R0820</t>
  </si>
  <si>
    <t>04 6 02 71230</t>
  </si>
  <si>
    <t>04 6 03 71240</t>
  </si>
  <si>
    <t>04 6 04 71250</t>
  </si>
  <si>
    <t>04 6 05 71260</t>
  </si>
  <si>
    <t>04 6 06 71270</t>
  </si>
  <si>
    <t>11</t>
  </si>
  <si>
    <t>06 1 03 R4950</t>
  </si>
  <si>
    <t>14</t>
  </si>
  <si>
    <t>99 9 00 70010</t>
  </si>
  <si>
    <t>99 9 00 70110</t>
  </si>
  <si>
    <t>02 1 04 72120</t>
  </si>
  <si>
    <t>02 2 06 R5200</t>
  </si>
  <si>
    <t>804</t>
  </si>
  <si>
    <t>828</t>
  </si>
  <si>
    <t>806</t>
  </si>
  <si>
    <t xml:space="preserve">Субвенции бюджетам муниципальных районов и городских округов на 2017 год на осуществление полномочий субъекта Российской Федерации на осуществление мер по социальной защите граждан, являющихся усыновителями  </t>
  </si>
  <si>
    <t xml:space="preserve">Субвенции бюджетам муниципальных районов и городских округов на 2017 год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«О государственных пособиях гражданам, имеющим детей» </t>
  </si>
  <si>
    <t>812</t>
  </si>
  <si>
    <t>810</t>
  </si>
  <si>
    <t>федеральный</t>
  </si>
  <si>
    <t>811</t>
  </si>
  <si>
    <t>Субвенции бюджетам муниципальных районов и городских округов на 2017 год на организацию предоставления мер по поддержке сельскохозяйственного производства</t>
  </si>
  <si>
    <t>802</t>
  </si>
  <si>
    <t>853</t>
  </si>
  <si>
    <t>814</t>
  </si>
  <si>
    <t>841</t>
  </si>
  <si>
    <t xml:space="preserve">федеральный </t>
  </si>
  <si>
    <t>830</t>
  </si>
  <si>
    <t>807</t>
  </si>
  <si>
    <t xml:space="preserve"> </t>
  </si>
  <si>
    <t>522</t>
  </si>
  <si>
    <t>09 1 16 R0210</t>
  </si>
  <si>
    <t>99 9 00 R5110</t>
  </si>
  <si>
    <t xml:space="preserve"> - на обеспечение доступности приоритетных объектов и услуг в приоритетных сферах жизнедеятельности инвалидов и других маломобильных групп населения в организациях дополнительного образования детей в сфере образования</t>
  </si>
  <si>
    <t>06 2 01 R0810</t>
  </si>
  <si>
    <t>02 1 04 71120</t>
  </si>
  <si>
    <t>02 2 06 71120</t>
  </si>
  <si>
    <t>02 2 06 72120</t>
  </si>
  <si>
    <t>Субвенции бюджетам муниципальных районов и городских округов на 2017 год на осуществление полномочий в области охраны труда</t>
  </si>
  <si>
    <t xml:space="preserve">Субвенции бюджетам муниципальных районов и городских округов на 2017 год на государственную регистрацию актов гражданского состояния </t>
  </si>
  <si>
    <t xml:space="preserve">Субвенции бюджетам муниципальных районов и городских округов на 2017 год на выплату ежемесячных пособий лицам, привлекавшимся органами местной власти к разминированию территорий и объектов в период 1943-1950 годов </t>
  </si>
  <si>
    <t>Иные межбюджетные трансферты бюджетам муниципальных районов и городских округов на 2017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</si>
  <si>
    <t>Субсидии бюджету городского округа на 2017 год на мероприятия подпрограммы "Стимулирование программ развития жилищного строительства субъектов Российской Федерации федеральной целевой программы "Жилище" на 2015-2020 годы</t>
  </si>
  <si>
    <t>Субсидии бюджетам муниципальных районов и городского округа на 2017 год на 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</si>
  <si>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- средства областного бюджета</t>
  </si>
  <si>
    <t>ВСЕГО Субсидии</t>
  </si>
  <si>
    <t>ВСЕГО Субвенции</t>
  </si>
  <si>
    <t>ВСЕГО иных межбюджетных трансфертов</t>
  </si>
  <si>
    <t>11 6 02 71290</t>
  </si>
  <si>
    <t>05 1 02 R5192</t>
  </si>
  <si>
    <t>05 1 03 R5193</t>
  </si>
  <si>
    <t>813</t>
  </si>
  <si>
    <t>808</t>
  </si>
  <si>
    <t>12</t>
  </si>
  <si>
    <t>04 1 01 72560</t>
  </si>
  <si>
    <t xml:space="preserve"> - субсидии из федерального бюджета</t>
  </si>
  <si>
    <t xml:space="preserve"> - средств областного бюджета</t>
  </si>
  <si>
    <t>05 3 04 R5580</t>
  </si>
  <si>
    <t>Субсидии бюджетам муниципальных районов на 2017 год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</si>
  <si>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 xml:space="preserve"> - за счет средств федерального бюджета</t>
  </si>
  <si>
    <t xml:space="preserve"> - за счет средств областного бюджета</t>
  </si>
  <si>
    <t xml:space="preserve">Субвенции бюджетам муниципальных районов и городских округов на 2017 год на выплату субсидий ветеранам боевых действий и другим категориям военнослужащих, лицам, привлекавшимся органами местной власти к разминированию территорий и объектов в период 1943-1950 годов </t>
  </si>
  <si>
    <t xml:space="preserve">Субвенции бюджетам муниципальных районов и городских округов на 2017 год на выплату единовременного пособия при всех формах устройства детей, лишенных родительского попечения, в семью </t>
  </si>
  <si>
    <t>ГРБС</t>
  </si>
  <si>
    <t>Раздел</t>
  </si>
  <si>
    <t>Подраздел</t>
  </si>
  <si>
    <t>КЦСР</t>
  </si>
  <si>
    <t>КВР</t>
  </si>
  <si>
    <t>(тыс.рублей)</t>
  </si>
  <si>
    <t>КОСГУ</t>
  </si>
  <si>
    <t>Белгородский район</t>
  </si>
  <si>
    <t>Борисовский район</t>
  </si>
  <si>
    <t>г.Валуйки и  Валуйский район</t>
  </si>
  <si>
    <t>Вейделевский район</t>
  </si>
  <si>
    <t>Волоконовский район</t>
  </si>
  <si>
    <t>Грайворонский район</t>
  </si>
  <si>
    <t>Ивнянский район</t>
  </si>
  <si>
    <t>Корочанский район</t>
  </si>
  <si>
    <t>Красненский район</t>
  </si>
  <si>
    <t>Красногвардейский район</t>
  </si>
  <si>
    <t>Краснояружский район</t>
  </si>
  <si>
    <t>Новооскольский район</t>
  </si>
  <si>
    <t>Прохоровский район</t>
  </si>
  <si>
    <t>Ракитянский район</t>
  </si>
  <si>
    <t>Ровеньский район</t>
  </si>
  <si>
    <t>Чернянский район</t>
  </si>
  <si>
    <t>Шебекинский район и г.Шебекино</t>
  </si>
  <si>
    <t>Яковлевский район</t>
  </si>
  <si>
    <t>г. Белгород</t>
  </si>
  <si>
    <t xml:space="preserve"> Губкинский городской округ</t>
  </si>
  <si>
    <t>Старооскольский городской округ</t>
  </si>
  <si>
    <t>ВСЕГО</t>
  </si>
  <si>
    <t>Источник бюджета</t>
  </si>
  <si>
    <t>областной</t>
  </si>
  <si>
    <t xml:space="preserve">Наименование </t>
  </si>
  <si>
    <t>ИТОГО:</t>
  </si>
  <si>
    <t>Алексеевский район и г.Алексеевка</t>
  </si>
  <si>
    <t>Дотация на выравнивание бюджетной обеспеченности муниципальных районов на 2017 год</t>
  </si>
  <si>
    <t xml:space="preserve">Субсидии бюджетам муниципальных районов и городских округов на 2017 год на поддержку альтернативных форм предоставления дошкольного образования </t>
  </si>
  <si>
    <t>Субсидии бюджетам муниципальных районов и городских округов на 2017 год на реализацию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собственности, в части развития водоснабжения, развития сети плоскостных спортивных сооружений, учреждений культурно-досугового типа и грантовой поддержки местных инициатив граждан, проживающих в сельской местности</t>
  </si>
  <si>
    <t>развитие водоснабжения в сельской местности</t>
  </si>
  <si>
    <t>грантовая поддержка местных инициатив граждан, проживающих в сельской местности</t>
  </si>
  <si>
    <t>поступивших от государственной корпорации - Фонда содействия реформированию жилищно-коммунального хозяйства</t>
  </si>
  <si>
    <t>за счет средств областного бюджета</t>
  </si>
  <si>
    <t>в рамках подпрограммы «Развитие дошкольного образования» государственной программы Белгородской области  «Развитие образования Белгородской области на 2014-2020 годы»</t>
  </si>
  <si>
    <t>в рамках подпрограммы «Развитие общего образования» государственной программы Белгородской области  «Развитие образования Белгородской области на 2014-2020 годы»</t>
  </si>
  <si>
    <t>в рамках подпрограммы «Культурно-досуговая деятельность и народное творчество» государственной программы Белгородской области  «Развитие культуры и искусства Белгородской области на 2014-2020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</si>
  <si>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</si>
  <si>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</si>
  <si>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укрепление материально-технической базы и оснащение оборудованием детских школ искусств</t>
  </si>
  <si>
    <t>укрепление материально-технической
базы  и оснащение оборудованием детских школ искусств</t>
  </si>
  <si>
    <t>Иные межбюджетные трансферты бюджетам муниципальных районов и городских округов на 2017 год на обеспечение видеонаблюдением аудиторий пунктов проведения единого государственного экзамена</t>
  </si>
  <si>
    <t xml:space="preserve">Субсидии бюджетам муниципальных районов на 2017 год на организацию наружного освещения населенных пунктов Белгородской области </t>
  </si>
  <si>
    <t>Субсидии  бюджетам  муниципальных районов и городских округов на 2017 год на капитальный ремонт и ремонт автомобильных дорог общего пользования  населенных пунктов</t>
  </si>
  <si>
    <t xml:space="preserve">Субсидии бюджетам муниципальных районов и городских округов на 2017 год на строительство, реконструкцию, приобретение объектов недвижимого имущества и капитальный ремонт объектов местного значения </t>
  </si>
  <si>
    <t xml:space="preserve">Субсидии бюджетам городских округов на 2017 год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</t>
  </si>
  <si>
    <t>Субсидии из областного бюджета бюджетам муниципальных районов и городских округов на повышение оплаты труда работникам учреждений культуры на 2017 год</t>
  </si>
  <si>
    <t>Субсидии бюджетам муниципальных районов и городских округов на поддержку отрасли культура на 2017 год</t>
  </si>
  <si>
    <t xml:space="preserve">Субвенции бюджетам муниципальных районов на 2017 год на осуществление полномочий по расчету и предоставлению дотаций на выравнивание бюджетной обеспеченности поселений </t>
  </si>
  <si>
    <t>в отношении несовершеннолетних и лиц из числа детей-сирот и детей, оставшихся без попечения родителей в возрасте от 18 до 23 лет</t>
  </si>
  <si>
    <t>в отношении совершеннолетних лиц</t>
  </si>
  <si>
    <t>на государственную регистрацию актов гражданского состояния муниципальными районами  и городскими округами</t>
  </si>
  <si>
    <t>органы управления образованием</t>
  </si>
  <si>
    <t>органы управления в сфере культуры</t>
  </si>
  <si>
    <t>ветераны труда,  ветераны военной службы</t>
  </si>
  <si>
    <t>многодетные семьи</t>
  </si>
  <si>
    <t>иные категории граждан</t>
  </si>
  <si>
    <t>на компенсацию убытков автоперевозчиков</t>
  </si>
  <si>
    <t>на компенсацию льготного проезда учащимся, студентам и аспирантам из малообеспеченных семей</t>
  </si>
  <si>
    <t>Герои Советского Союза, Герои Российской Федерации, полные кавалеры  ордена Славы</t>
  </si>
  <si>
    <t>Герои Социалистического Труда и полные кавалеры ордена  Трудовой Славы</t>
  </si>
  <si>
    <t>Вдовы Героев Социалистического Труда и полных кавалеров  ордена Трудовой Славы</t>
  </si>
  <si>
    <t>ветераны труда, ветераны военной службы</t>
  </si>
  <si>
    <t>труженики тыла</t>
  </si>
  <si>
    <t xml:space="preserve">реабилитированные лица  </t>
  </si>
  <si>
    <t>лица, признанные пострадавшими от политических репрессий</t>
  </si>
  <si>
    <t>Дети войны</t>
  </si>
  <si>
    <t>на выплату пособия</t>
  </si>
  <si>
    <t>на вознаграждение приемному родителю, оплату труда родителя-воспитателя</t>
  </si>
  <si>
    <t xml:space="preserve">Иные межбюджетные трансферты бюджетам  муниципальных районов и городских округов на 2017 год на выплату единовременной адресной помощи женщинам, находящимся в трудной жизненной ситуации и сохранившим беременность </t>
  </si>
  <si>
    <t xml:space="preserve">Субвенции бюджетам муниципальных районов
и городских округов на 2017 год на осуществление отдельных государственных полномочий по рассмотрению дел об административных правонарушениях </t>
  </si>
  <si>
    <t xml:space="preserve">Субвенции бюджетам муниципальных районов
и городских округов на 2017 год на организацию предоставления социального пособия на погребение </t>
  </si>
  <si>
    <t xml:space="preserve">Субвенции бюджетам муниципальных районов и городских округов на 2017 год на осуществление деятельности по опеке и попечительству </t>
  </si>
  <si>
    <t xml:space="preserve">Субвенции бюджетам муниципальных районов
и городских округов на 2017 год на осуществление полномочий по созданию и организации деятельности территориальных комиссий по делам несовершеннолетних и защите их прав </t>
  </si>
  <si>
    <t xml:space="preserve">Субвенции бюджетам муниципальных районов
и городских округов на 2017 год на организацию предоставления отдельных мер социальной защиты населения </t>
  </si>
  <si>
    <t xml:space="preserve">Субвенции бюджетам муниципальных районов и городских округов на 2017 год на организацию предоставления ежемесячных денежных компенсаций расходов по оплате жилищно-коммунальных услуг </t>
  </si>
  <si>
    <t>по расчету и предоставлению субвенций бюджетам городских  (сельских) поселений на государственную регистрацию актов гражданского состояния</t>
  </si>
  <si>
    <t>Субвенции бюджетам муниципальных районов и городских округов на 2017 год на выплату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</t>
  </si>
  <si>
    <t>Субвенции бюджетам муниципальных районов и городских округов на 2017 год на 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</t>
  </si>
  <si>
    <t>Субсидии бюджетам муниципальных районов на 2017 год на разработку проектно-сметной документации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</si>
  <si>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Субсидии бюджетам муниципальных районов и городских округов на 2017 год на реализацию мероприятий по благоустройству дворовых и придворовых территорий многоквартирных домов</t>
  </si>
  <si>
    <t>Субсидии бюджету городского округа на 2017 год на инженерное обустройство микрорайонов застройки индивидуального жилищного строительства в Белгородской области, в том числе земельных участков, выданных многодетным семьям</t>
  </si>
  <si>
    <t>Субсидии бюджетам муниципальных районов и городских округов на 2017 год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</si>
  <si>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за счет средств федерального бюджета</t>
  </si>
  <si>
    <t>Субсидии бюджету муниципального района на 2017 год на поддержку обустройства мест массового отдыха населения (городских парков)</t>
  </si>
  <si>
    <t>09 2 07 71380</t>
  </si>
  <si>
    <t>805</t>
  </si>
  <si>
    <t>09 1 09 73780</t>
  </si>
  <si>
    <t>09 2 06 R5550</t>
  </si>
  <si>
    <t>09 2 08 R5600</t>
  </si>
  <si>
    <t>Субсидии бюджетам муниципальных районов и городских округов на 2017 год на реализацию мероприятий государственной программы в рамках подпрограммы Российской Федерации "Доступная среда" на 2011 - 2020 годы</t>
  </si>
  <si>
    <t xml:space="preserve"> - на обеспечение доступности приоритетных объектов и услуг в приоритетных сферах жизнедеятельности инвалидов и других малмобильных групп населения в дошкольных образовательных организациях</t>
  </si>
  <si>
    <t xml:space="preserve"> - на обеспечение доступности приоритетных объектов и услуг в приоритетных сферах жизнедеятельности инвалидов и других маломобильных групп населения в организациях дополнительного образования детей в сфере культуры</t>
  </si>
  <si>
    <t>Субсидии бюджетам муниципальных районов на 2017 год на обеспечение развития и укрепление материально-технической базы муниципальных домов культуры, поддержку творческой деятельности и муниципальных театров в городах численностью населения до 300 тысяч жителей</t>
  </si>
  <si>
    <t>Обеспечение развития и укрепления материально-технической базы муниципальных домов культуры</t>
  </si>
  <si>
    <t>Поддержка творческой деятельности муниципальных театров в городах с численностью населения до 300 тысяч человек</t>
  </si>
  <si>
    <t>05 5 05 R5580</t>
  </si>
  <si>
    <t>04 1 01 R4620</t>
  </si>
  <si>
    <t xml:space="preserve"> - на обеспечение доступности приоритетных объектов и услуг в приоритетных сферах жизнедеятельности инвалидов и других маломобильных групп населения учреждений физической культуры и спорта</t>
  </si>
  <si>
    <t xml:space="preserve"> - на обеспечение доступности и приоритетных объектов и услуг в приоритетных сферах жизнедеятельности инвалидов и других маломобильных групп населения учреждений культуры</t>
  </si>
  <si>
    <t xml:space="preserve">областные </t>
  </si>
  <si>
    <t>Субсидии бюджетам муниципальных районов и городских округов на 2017 год на проведение комплексных кадастровых работ</t>
  </si>
  <si>
    <t>Федеральный</t>
  </si>
  <si>
    <t>Субсидии бюджету городского округа на 2017 год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</si>
  <si>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250</t>
  </si>
  <si>
    <t>99 9 00 70550</t>
  </si>
  <si>
    <t>государственная поддержка муниципальных учреждений культуры</t>
  </si>
  <si>
    <t>05 6 04 R5194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</si>
  <si>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</si>
  <si>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05 6 04 R5195</t>
  </si>
  <si>
    <t>523</t>
  </si>
  <si>
    <t>Субсидии бюджетам муниципальных районов и городских округов на 2017 год на реализацию мероприятий по обеспечению жильем молодых семей</t>
  </si>
  <si>
    <t xml:space="preserve">Субсидии бюджетам муниципального района и городского округа на 2017 год на обеспечение мероприятий по переселению граждан из аварийного жилищного фонда </t>
  </si>
  <si>
    <t>в рамках подпрограммы «Государственная охрана, сохранение и популяризация объектов культурного наследия (памятников истории и культуры)» государственной программы Белгородской области  «Развитие культуры и искусства Белгородской области на 2014-2020 годы»</t>
  </si>
  <si>
    <t>в рамках подпрограммы «Развитие физической культуры и массового спорта» государственной программы Белгородской области «Развитие физической культуры и спорта Белгородской области на 2014-2020 годы»</t>
  </si>
  <si>
    <t>Субсидии бюджетам муниципального района и городского округа на 2017 год на реализацию мероприятий по содействию создания в субъектах Российской Федерации новых мест в общеобразовательных организациях</t>
  </si>
  <si>
    <t>Субвенции бюджетам муниципальных районов и городских округов на 2017 год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ветеранах", от 24 ноября 1995 года №181-ФЗ "О социальной защите инвалидов в Российской Федерации",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</si>
  <si>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</si>
  <si>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</si>
  <si>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09 1 05 51350</t>
  </si>
  <si>
    <t>Субсидии бюджетам муниципальных районов и городских округов на 2017 год на реализацию мероприятий по обеспечению населения чистой питьевой водой</t>
  </si>
  <si>
    <t>09 2 05 71090</t>
  </si>
  <si>
    <t>05 4 04 72220</t>
  </si>
  <si>
    <t>06 1 03 71120</t>
  </si>
  <si>
    <t>05 3 04 72120</t>
  </si>
  <si>
    <t>09 1 04 51340</t>
  </si>
  <si>
    <t>02 2 06 R0970</t>
  </si>
  <si>
    <t>08 3 04 R5270</t>
  </si>
  <si>
    <t>областной (за соглашением)</t>
  </si>
  <si>
    <t>09 1 06 73770</t>
  </si>
  <si>
    <t>09 1 07 70820</t>
  </si>
  <si>
    <t>11 И 02 73720</t>
  </si>
  <si>
    <t>Областной</t>
  </si>
  <si>
    <t>04 2 02 52090</t>
  </si>
  <si>
    <t>Субвенции бюджетам муниципальных районов на 2017 год на исполнение социальной программы, связанной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являющимся получателями страховых пенсий по старости и по инвалидности, обучением компьютерной грамотности неработающих пенсионеров</t>
  </si>
  <si>
    <t>Иные межбюджетные трансферты бюджетам муниципальных районов на 2017 год на присуждение грантов Губернатора Белгородской области для реализации проектов, направленных на развитие сельской культуры</t>
  </si>
  <si>
    <t>Иные межбюджетные трансферты бюджетам муниципальных районов и городских округов на 2017 год на организацию и проведение областных конкурсов по благоустройству муниципальных образований области</t>
  </si>
  <si>
    <t>Иные межбюджетные трансферты бюджету муниципального района на 2017 год на выплату премии Губернатора Белгородской области "За будущее Белгородчины"</t>
  </si>
  <si>
    <t>809</t>
  </si>
  <si>
    <t>03 Д 03 74040</t>
  </si>
  <si>
    <t>05 6 02 74010</t>
  </si>
  <si>
    <t xml:space="preserve">540 </t>
  </si>
  <si>
    <t>Информация о предоставленных во II квартале 2017 года межбюджетных трансфертах муниципальным образованиям Белгородской области</t>
  </si>
  <si>
    <t>% исполнения к уточненному плану</t>
  </si>
  <si>
    <t>Уточненный план на 01.07.2017</t>
  </si>
  <si>
    <t>Финансирование на 01.07.2017</t>
  </si>
  <si>
    <t xml:space="preserve">Резервный фонд                                                                                                    </t>
  </si>
  <si>
    <t>в том числе по муниципальным образованиям:</t>
  </si>
  <si>
    <t>Субсидии бюджетам муниципальных районов на 2017 год на реализацию мероприятий государственной программы Российской Федерации "Доступная среда" на 2011 - 2020 годы</t>
  </si>
  <si>
    <t>09 2 04 71360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</si>
</sst>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"/>
    <numFmt numFmtId="166" formatCode="#,##0.00&quot;р.&quot;"/>
  </numFmts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6E9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205">
    <xf numFmtId="0" fontId="0" fillId="0" borderId="0" xfId="0"/>
    <xf numFmtId="0" fontId="2" fillId="0" borderId="0" xfId="1" applyFont="1"/>
    <xf numFmtId="0" fontId="1" fillId="0" borderId="0" xfId="1" applyFont="1"/>
    <xf numFmtId="4" fontId="1" fillId="0" borderId="0" xfId="1" applyNumberFormat="1" applyFont="1"/>
    <xf numFmtId="164" fontId="1" fillId="0" borderId="0" xfId="1" applyNumberFormat="1" applyFont="1"/>
    <xf numFmtId="4" fontId="2" fillId="0" borderId="0" xfId="1" applyNumberFormat="1" applyFont="1"/>
    <xf numFmtId="3" fontId="1" fillId="0" borderId="0" xfId="1" applyNumberFormat="1" applyFont="1"/>
    <xf numFmtId="0" fontId="3" fillId="0" borderId="0" xfId="1" applyFont="1"/>
    <xf numFmtId="0" fontId="12" fillId="0" borderId="0" xfId="1" applyFont="1"/>
    <xf numFmtId="0" fontId="3" fillId="0" borderId="0" xfId="1" applyFont="1" applyBorder="1"/>
    <xf numFmtId="0" fontId="1" fillId="0" borderId="0" xfId="1" applyFont="1" applyBorder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1" applyFont="1" applyFill="1"/>
    <xf numFmtId="164" fontId="4" fillId="0" borderId="0" xfId="1" applyNumberFormat="1" applyFont="1"/>
    <xf numFmtId="164" fontId="11" fillId="0" borderId="0" xfId="1" applyNumberFormat="1" applyFont="1"/>
    <xf numFmtId="3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0" fontId="7" fillId="0" borderId="0" xfId="1" applyFont="1" applyFill="1"/>
    <xf numFmtId="0" fontId="7" fillId="0" borderId="0" xfId="1" applyFont="1" applyFill="1" applyBorder="1"/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10" fillId="0" borderId="0" xfId="1" applyFont="1" applyFill="1"/>
    <xf numFmtId="49" fontId="5" fillId="0" borderId="0" xfId="1" applyNumberFormat="1" applyFont="1" applyFill="1" applyBorder="1" applyAlignment="1">
      <alignment vertical="top" wrapText="1"/>
    </xf>
    <xf numFmtId="49" fontId="14" fillId="0" borderId="0" xfId="1" applyNumberFormat="1" applyFont="1" applyFill="1" applyBorder="1" applyAlignment="1">
      <alignment vertical="top" wrapText="1"/>
    </xf>
    <xf numFmtId="49" fontId="3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/>
    <xf numFmtId="0" fontId="1" fillId="0" borderId="0" xfId="1" applyFont="1" applyFill="1" applyBorder="1"/>
    <xf numFmtId="49" fontId="3" fillId="0" borderId="1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1" fillId="0" borderId="0" xfId="1" applyFont="1" applyAlignment="1">
      <alignment horizontal="center" vertical="center"/>
    </xf>
    <xf numFmtId="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11" fillId="0" borderId="0" xfId="1" applyFont="1" applyFill="1" applyBorder="1"/>
    <xf numFmtId="164" fontId="7" fillId="0" borderId="0" xfId="1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/>
    <xf numFmtId="0" fontId="7" fillId="0" borderId="1" xfId="1" applyFont="1" applyFill="1" applyBorder="1"/>
    <xf numFmtId="0" fontId="1" fillId="0" borderId="2" xfId="1" applyFont="1" applyFill="1" applyBorder="1"/>
    <xf numFmtId="4" fontId="1" fillId="0" borderId="0" xfId="1" applyNumberFormat="1" applyFont="1" applyFill="1" applyBorder="1"/>
    <xf numFmtId="4" fontId="1" fillId="0" borderId="0" xfId="1" applyNumberFormat="1" applyFont="1" applyFill="1"/>
    <xf numFmtId="1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/>
    <xf numFmtId="49" fontId="6" fillId="0" borderId="1" xfId="3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49" fontId="3" fillId="0" borderId="1" xfId="1" applyNumberFormat="1" applyFont="1" applyFill="1" applyBorder="1" applyAlignment="1">
      <alignment vertical="top" wrapText="1"/>
    </xf>
    <xf numFmtId="4" fontId="3" fillId="0" borderId="1" xfId="2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4" fontId="10" fillId="0" borderId="0" xfId="1" applyNumberFormat="1" applyFont="1" applyFill="1" applyBorder="1"/>
    <xf numFmtId="4" fontId="11" fillId="0" borderId="0" xfId="1" applyNumberFormat="1" applyFont="1" applyFill="1" applyBorder="1"/>
    <xf numFmtId="165" fontId="23" fillId="0" borderId="1" xfId="1" applyNumberFormat="1" applyFont="1" applyFill="1" applyBorder="1" applyAlignment="1">
      <alignment vertical="top" wrapText="1"/>
    </xf>
    <xf numFmtId="49" fontId="23" fillId="0" borderId="1" xfId="1" applyNumberFormat="1" applyFont="1" applyFill="1" applyBorder="1" applyAlignment="1">
      <alignment vertical="top" wrapText="1"/>
    </xf>
    <xf numFmtId="165" fontId="24" fillId="0" borderId="1" xfId="1" applyNumberFormat="1" applyFont="1" applyFill="1" applyBorder="1" applyAlignment="1">
      <alignment vertical="top" wrapText="1"/>
    </xf>
    <xf numFmtId="0" fontId="23" fillId="0" borderId="1" xfId="1" applyNumberFormat="1" applyFont="1" applyFill="1" applyBorder="1" applyAlignment="1">
      <alignment vertical="top" wrapText="1"/>
    </xf>
    <xf numFmtId="0" fontId="24" fillId="0" borderId="1" xfId="1" applyNumberFormat="1" applyFont="1" applyFill="1" applyBorder="1" applyAlignment="1">
      <alignment vertical="top" wrapText="1"/>
    </xf>
    <xf numFmtId="166" fontId="23" fillId="0" borderId="1" xfId="1" applyNumberFormat="1" applyFont="1" applyFill="1" applyBorder="1" applyAlignment="1">
      <alignment vertical="top" wrapText="1"/>
    </xf>
    <xf numFmtId="0" fontId="24" fillId="0" borderId="1" xfId="0" applyFont="1" applyFill="1" applyBorder="1" applyAlignment="1" applyProtection="1">
      <alignment vertical="top" wrapText="1"/>
      <protection locked="0"/>
    </xf>
    <xf numFmtId="0" fontId="23" fillId="0" borderId="1" xfId="0" applyFont="1" applyFill="1" applyBorder="1" applyAlignment="1" applyProtection="1">
      <alignment vertical="top" wrapText="1"/>
      <protection locked="0"/>
    </xf>
    <xf numFmtId="49" fontId="24" fillId="0" borderId="1" xfId="1" applyNumberFormat="1" applyFont="1" applyFill="1" applyBorder="1" applyAlignment="1">
      <alignment vertical="top" wrapText="1"/>
    </xf>
    <xf numFmtId="49" fontId="23" fillId="0" borderId="1" xfId="4" applyNumberFormat="1" applyFont="1" applyFill="1" applyBorder="1" applyAlignment="1">
      <alignment vertical="top" wrapText="1"/>
    </xf>
    <xf numFmtId="2" fontId="23" fillId="0" borderId="1" xfId="4" applyNumberFormat="1" applyFont="1" applyFill="1" applyBorder="1" applyAlignment="1">
      <alignment vertical="top" wrapText="1"/>
    </xf>
    <xf numFmtId="165" fontId="23" fillId="0" borderId="1" xfId="2" applyNumberFormat="1" applyFont="1" applyFill="1" applyBorder="1" applyAlignment="1">
      <alignment vertical="top" wrapText="1"/>
    </xf>
    <xf numFmtId="0" fontId="23" fillId="0" borderId="1" xfId="3" applyNumberFormat="1" applyFont="1" applyFill="1" applyBorder="1" applyAlignment="1">
      <alignment vertical="top" wrapText="1"/>
    </xf>
    <xf numFmtId="49" fontId="23" fillId="0" borderId="1" xfId="3" applyNumberFormat="1" applyFont="1" applyFill="1" applyBorder="1" applyAlignment="1">
      <alignment vertical="top" wrapText="1"/>
    </xf>
    <xf numFmtId="166" fontId="23" fillId="0" borderId="1" xfId="3" applyNumberFormat="1" applyFont="1" applyFill="1" applyBorder="1" applyAlignment="1">
      <alignment vertical="top" wrapText="1"/>
    </xf>
    <xf numFmtId="2" fontId="23" fillId="0" borderId="1" xfId="1" applyNumberFormat="1" applyFont="1" applyFill="1" applyBorder="1" applyAlignment="1">
      <alignment vertical="top" wrapText="1"/>
    </xf>
    <xf numFmtId="0" fontId="24" fillId="0" borderId="1" xfId="1" applyFont="1" applyFill="1" applyBorder="1" applyAlignment="1">
      <alignment vertical="top" wrapText="1"/>
    </xf>
    <xf numFmtId="49" fontId="6" fillId="0" borderId="1" xfId="1" applyNumberFormat="1" applyFont="1" applyFill="1" applyBorder="1" applyAlignment="1">
      <alignment vertical="top" wrapText="1"/>
    </xf>
    <xf numFmtId="164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7" fillId="0" borderId="0" xfId="1" applyNumberFormat="1" applyFont="1" applyFill="1" applyBorder="1"/>
    <xf numFmtId="2" fontId="7" fillId="0" borderId="0" xfId="1" applyNumberFormat="1" applyFont="1" applyFill="1"/>
    <xf numFmtId="4" fontId="19" fillId="4" borderId="1" xfId="1" applyNumberFormat="1" applyFont="1" applyFill="1" applyBorder="1" applyAlignment="1">
      <alignment vertical="top" wrapText="1"/>
    </xf>
    <xf numFmtId="4" fontId="14" fillId="4" borderId="1" xfId="1" applyNumberFormat="1" applyFont="1" applyFill="1" applyBorder="1" applyAlignment="1">
      <alignment horizontal="left" vertical="top" wrapText="1"/>
    </xf>
    <xf numFmtId="4" fontId="3" fillId="4" borderId="1" xfId="1" applyNumberFormat="1" applyFont="1" applyFill="1" applyBorder="1" applyAlignment="1">
      <alignment horizontal="center" vertical="center" wrapText="1"/>
    </xf>
    <xf numFmtId="49" fontId="19" fillId="4" borderId="1" xfId="1" applyNumberFormat="1" applyFont="1" applyFill="1" applyBorder="1" applyAlignment="1">
      <alignment vertical="top" wrapText="1"/>
    </xf>
    <xf numFmtId="49" fontId="14" fillId="4" borderId="1" xfId="1" applyNumberFormat="1" applyFont="1" applyFill="1" applyBorder="1" applyAlignment="1">
      <alignment horizontal="left" vertical="top" wrapText="1"/>
    </xf>
    <xf numFmtId="49" fontId="3" fillId="4" borderId="1" xfId="1" applyNumberFormat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left" vertical="top" wrapText="1"/>
    </xf>
    <xf numFmtId="49" fontId="18" fillId="3" borderId="1" xfId="1" applyNumberFormat="1" applyFont="1" applyFill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165" fontId="3" fillId="0" borderId="1" xfId="1" applyNumberFormat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6" fillId="0" borderId="4" xfId="1" applyFont="1" applyFill="1" applyBorder="1" applyAlignment="1">
      <alignment horizontal="left" vertical="top" wrapText="1"/>
    </xf>
    <xf numFmtId="49" fontId="6" fillId="0" borderId="6" xfId="1" applyNumberFormat="1" applyFont="1" applyFill="1" applyBorder="1" applyAlignment="1">
      <alignment horizontal="center" vertical="center" wrapText="1"/>
    </xf>
    <xf numFmtId="2" fontId="24" fillId="0" borderId="1" xfId="1" applyNumberFormat="1" applyFont="1" applyFill="1" applyBorder="1" applyAlignment="1">
      <alignment vertical="top" wrapText="1"/>
    </xf>
    <xf numFmtId="2" fontId="14" fillId="6" borderId="1" xfId="1" applyNumberFormat="1" applyFont="1" applyFill="1" applyBorder="1" applyAlignment="1">
      <alignment horizontal="left" vertical="top" wrapText="1"/>
    </xf>
    <xf numFmtId="2" fontId="14" fillId="6" borderId="1" xfId="1" applyNumberFormat="1" applyFont="1" applyFill="1" applyBorder="1" applyAlignment="1">
      <alignment horizontal="left" vertical="center" wrapText="1"/>
    </xf>
    <xf numFmtId="2" fontId="15" fillId="6" borderId="1" xfId="1" applyNumberFormat="1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49" fontId="14" fillId="6" borderId="1" xfId="1" applyNumberFormat="1" applyFont="1" applyFill="1" applyBorder="1" applyAlignment="1">
      <alignment vertical="top" wrapText="1"/>
    </xf>
    <xf numFmtId="0" fontId="15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 wrapText="1"/>
    </xf>
    <xf numFmtId="49" fontId="14" fillId="6" borderId="1" xfId="1" applyNumberFormat="1" applyFont="1" applyFill="1" applyBorder="1" applyAlignment="1">
      <alignment horizontal="left" vertical="top" wrapText="1"/>
    </xf>
    <xf numFmtId="49" fontId="15" fillId="6" borderId="1" xfId="1" applyNumberFormat="1" applyFont="1" applyFill="1" applyBorder="1" applyAlignment="1">
      <alignment horizontal="left" vertical="top" wrapText="1"/>
    </xf>
    <xf numFmtId="49" fontId="15" fillId="6" borderId="1" xfId="1" applyNumberFormat="1" applyFont="1" applyFill="1" applyBorder="1" applyAlignment="1">
      <alignment vertical="top" wrapText="1"/>
    </xf>
    <xf numFmtId="0" fontId="14" fillId="6" borderId="1" xfId="1" applyNumberFormat="1" applyFont="1" applyFill="1" applyBorder="1" applyAlignment="1">
      <alignment horizontal="left" vertical="top" wrapText="1"/>
    </xf>
    <xf numFmtId="0" fontId="15" fillId="6" borderId="1" xfId="1" applyNumberFormat="1" applyFont="1" applyFill="1" applyBorder="1" applyAlignment="1">
      <alignment horizontal="left" vertical="top" wrapText="1"/>
    </xf>
    <xf numFmtId="0" fontId="14" fillId="6" borderId="1" xfId="0" applyFont="1" applyFill="1" applyBorder="1" applyAlignment="1" applyProtection="1">
      <alignment vertical="top" wrapText="1"/>
      <protection locked="0"/>
    </xf>
    <xf numFmtId="0" fontId="15" fillId="6" borderId="1" xfId="0" applyFont="1" applyFill="1" applyBorder="1" applyAlignment="1" applyProtection="1">
      <alignment vertical="top" wrapText="1"/>
      <protection locked="0"/>
    </xf>
    <xf numFmtId="0" fontId="15" fillId="6" borderId="1" xfId="0" applyFont="1" applyFill="1" applyBorder="1" applyAlignment="1" applyProtection="1">
      <alignment horizontal="left" vertical="top" wrapText="1"/>
      <protection locked="0"/>
    </xf>
    <xf numFmtId="49" fontId="14" fillId="6" borderId="1" xfId="3" applyNumberFormat="1" applyFont="1" applyFill="1" applyBorder="1" applyAlignment="1">
      <alignment vertical="top" wrapText="1"/>
    </xf>
    <xf numFmtId="49" fontId="14" fillId="6" borderId="1" xfId="3" applyNumberFormat="1" applyFont="1" applyFill="1" applyBorder="1" applyAlignment="1">
      <alignment horizontal="left" vertical="top" wrapText="1"/>
    </xf>
    <xf numFmtId="49" fontId="15" fillId="6" borderId="1" xfId="3" applyNumberFormat="1" applyFont="1" applyFill="1" applyBorder="1" applyAlignment="1">
      <alignment horizontal="left" vertical="top" wrapText="1"/>
    </xf>
    <xf numFmtId="0" fontId="15" fillId="6" borderId="1" xfId="1" applyNumberFormat="1" applyFont="1" applyFill="1" applyBorder="1" applyAlignment="1">
      <alignment vertical="top" wrapText="1"/>
    </xf>
    <xf numFmtId="0" fontId="14" fillId="6" borderId="1" xfId="1" applyNumberFormat="1" applyFont="1" applyFill="1" applyBorder="1" applyAlignment="1">
      <alignment vertical="top" wrapText="1"/>
    </xf>
    <xf numFmtId="49" fontId="20" fillId="5" borderId="1" xfId="1" applyNumberFormat="1" applyFont="1" applyFill="1" applyBorder="1" applyAlignment="1">
      <alignment vertical="top" wrapText="1"/>
    </xf>
    <xf numFmtId="49" fontId="18" fillId="5" borderId="1" xfId="1" applyNumberFormat="1" applyFont="1" applyFill="1" applyBorder="1" applyAlignment="1">
      <alignment vertical="top" wrapText="1"/>
    </xf>
    <xf numFmtId="49" fontId="5" fillId="5" borderId="1" xfId="1" applyNumberFormat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vertical="top" wrapText="1"/>
    </xf>
    <xf numFmtId="49" fontId="14" fillId="4" borderId="1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vertical="center" wrapText="1"/>
    </xf>
    <xf numFmtId="0" fontId="9" fillId="7" borderId="18" xfId="1" applyFont="1" applyFill="1" applyBorder="1"/>
    <xf numFmtId="0" fontId="17" fillId="7" borderId="3" xfId="1" applyFont="1" applyFill="1" applyBorder="1"/>
    <xf numFmtId="0" fontId="2" fillId="7" borderId="3" xfId="1" applyFont="1" applyFill="1" applyBorder="1" applyAlignment="1">
      <alignment horizontal="center" vertical="center"/>
    </xf>
    <xf numFmtId="0" fontId="2" fillId="7" borderId="3" xfId="1" applyFont="1" applyFill="1" applyBorder="1"/>
    <xf numFmtId="0" fontId="2" fillId="7" borderId="3" xfId="1" applyNumberFormat="1" applyFont="1" applyFill="1" applyBorder="1"/>
    <xf numFmtId="0" fontId="2" fillId="7" borderId="19" xfId="1" applyFont="1" applyFill="1" applyBorder="1"/>
    <xf numFmtId="4" fontId="4" fillId="9" borderId="1" xfId="0" applyNumberFormat="1" applyFont="1" applyFill="1" applyBorder="1" applyAlignment="1">
      <alignment horizontal="center" vertical="center" wrapText="1"/>
    </xf>
    <xf numFmtId="4" fontId="21" fillId="9" borderId="1" xfId="0" applyNumberFormat="1" applyFont="1" applyFill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horizontal="center" vertical="center" wrapText="1"/>
    </xf>
    <xf numFmtId="4" fontId="4" fillId="9" borderId="1" xfId="1" applyNumberFormat="1" applyFont="1" applyFill="1" applyBorder="1" applyAlignment="1">
      <alignment horizontal="center" vertical="center" wrapText="1"/>
    </xf>
    <xf numFmtId="4" fontId="21" fillId="9" borderId="1" xfId="1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10" borderId="1" xfId="1" applyNumberFormat="1" applyFont="1" applyFill="1" applyBorder="1" applyAlignment="1">
      <alignment horizontal="center" vertical="center" wrapText="1"/>
    </xf>
    <xf numFmtId="4" fontId="3" fillId="10" borderId="1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top" wrapText="1" readingOrder="1"/>
    </xf>
    <xf numFmtId="165" fontId="23" fillId="0" borderId="1" xfId="1" applyNumberFormat="1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165" fontId="24" fillId="0" borderId="1" xfId="1" applyNumberFormat="1" applyFont="1" applyFill="1" applyBorder="1" applyAlignment="1">
      <alignment horizontal="left" vertical="top" wrapText="1"/>
    </xf>
    <xf numFmtId="49" fontId="15" fillId="6" borderId="2" xfId="1" applyNumberFormat="1" applyFont="1" applyFill="1" applyBorder="1" applyAlignment="1">
      <alignment horizontal="left" vertical="top" wrapText="1"/>
    </xf>
    <xf numFmtId="49" fontId="15" fillId="6" borderId="4" xfId="1" applyNumberFormat="1" applyFont="1" applyFill="1" applyBorder="1" applyAlignment="1">
      <alignment horizontal="left" vertical="top" wrapText="1"/>
    </xf>
    <xf numFmtId="4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13" fillId="9" borderId="4" xfId="0" applyNumberFormat="1" applyFont="1" applyFill="1" applyBorder="1" applyAlignment="1">
      <alignment horizontal="center" vertical="top" wrapText="1"/>
    </xf>
    <xf numFmtId="3" fontId="13" fillId="9" borderId="1" xfId="0" applyNumberFormat="1" applyFont="1" applyFill="1" applyBorder="1" applyAlignment="1">
      <alignment horizontal="center" vertical="top" wrapText="1"/>
    </xf>
    <xf numFmtId="49" fontId="13" fillId="2" borderId="4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6" fillId="6" borderId="23" xfId="1" applyNumberFormat="1" applyFont="1" applyFill="1" applyBorder="1" applyAlignment="1">
      <alignment horizontal="center" vertical="center" wrapText="1"/>
    </xf>
    <xf numFmtId="49" fontId="16" fillId="6" borderId="22" xfId="1" applyNumberFormat="1" applyFont="1" applyFill="1" applyBorder="1" applyAlignment="1">
      <alignment horizontal="center" vertical="center" wrapText="1"/>
    </xf>
    <xf numFmtId="49" fontId="16" fillId="6" borderId="4" xfId="1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top" wrapText="1"/>
    </xf>
    <xf numFmtId="0" fontId="15" fillId="6" borderId="22" xfId="0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164" fontId="13" fillId="2" borderId="14" xfId="0" applyNumberFormat="1" applyFont="1" applyFill="1" applyBorder="1" applyAlignment="1">
      <alignment horizontal="center" vertical="top" wrapText="1"/>
    </xf>
    <xf numFmtId="164" fontId="13" fillId="2" borderId="16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 wrapText="1"/>
    </xf>
    <xf numFmtId="4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9" borderId="9" xfId="0" applyNumberFormat="1" applyFont="1" applyFill="1" applyBorder="1" applyAlignment="1">
      <alignment horizontal="center" vertical="top" wrapText="1"/>
    </xf>
    <xf numFmtId="164" fontId="13" fillId="9" borderId="10" xfId="0" applyNumberFormat="1" applyFont="1" applyFill="1" applyBorder="1" applyAlignment="1">
      <alignment horizontal="center" vertical="top" wrapText="1"/>
    </xf>
    <xf numFmtId="164" fontId="13" fillId="9" borderId="12" xfId="0" applyNumberFormat="1" applyFont="1" applyFill="1" applyBorder="1" applyAlignment="1">
      <alignment horizontal="center" vertical="top" wrapText="1"/>
    </xf>
    <xf numFmtId="164" fontId="13" fillId="9" borderId="0" xfId="0" applyNumberFormat="1" applyFont="1" applyFill="1" applyBorder="1" applyAlignment="1">
      <alignment horizontal="center" vertical="top" wrapText="1"/>
    </xf>
    <xf numFmtId="164" fontId="13" fillId="9" borderId="13" xfId="0" applyNumberFormat="1" applyFont="1" applyFill="1" applyBorder="1" applyAlignment="1">
      <alignment horizontal="center" vertical="top" wrapText="1"/>
    </xf>
    <xf numFmtId="164" fontId="13" fillId="9" borderId="14" xfId="0" applyNumberFormat="1" applyFont="1" applyFill="1" applyBorder="1" applyAlignment="1">
      <alignment horizontal="center" vertical="top" wrapText="1"/>
    </xf>
    <xf numFmtId="164" fontId="13" fillId="9" borderId="16" xfId="0" applyNumberFormat="1" applyFont="1" applyFill="1" applyBorder="1" applyAlignment="1">
      <alignment horizontal="center" vertical="top" wrapText="1"/>
    </xf>
    <xf numFmtId="164" fontId="13" fillId="9" borderId="15" xfId="0" applyNumberFormat="1" applyFont="1" applyFill="1" applyBorder="1" applyAlignment="1">
      <alignment horizontal="center" vertical="top" wrapText="1"/>
    </xf>
    <xf numFmtId="164" fontId="13" fillId="9" borderId="17" xfId="0" applyNumberFormat="1" applyFont="1" applyFill="1" applyBorder="1" applyAlignment="1">
      <alignment horizontal="center" vertical="top" wrapText="1"/>
    </xf>
    <xf numFmtId="164" fontId="4" fillId="8" borderId="18" xfId="1" applyNumberFormat="1" applyFont="1" applyFill="1" applyBorder="1" applyAlignment="1">
      <alignment horizontal="left"/>
    </xf>
    <xf numFmtId="164" fontId="4" fillId="8" borderId="3" xfId="1" applyNumberFormat="1" applyFont="1" applyFill="1" applyBorder="1" applyAlignment="1">
      <alignment horizontal="left"/>
    </xf>
    <xf numFmtId="164" fontId="4" fillId="8" borderId="19" xfId="1" applyNumberFormat="1" applyFont="1" applyFill="1" applyBorder="1" applyAlignment="1">
      <alignment horizontal="left"/>
    </xf>
    <xf numFmtId="4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10" borderId="1" xfId="0" applyNumberFormat="1" applyFont="1" applyFill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49" fontId="23" fillId="10" borderId="1" xfId="1" applyNumberFormat="1" applyFont="1" applyFill="1" applyBorder="1" applyAlignment="1">
      <alignment vertical="top" wrapText="1"/>
    </xf>
    <xf numFmtId="49" fontId="3" fillId="10" borderId="1" xfId="1" applyNumberFormat="1" applyFont="1" applyFill="1" applyBorder="1" applyAlignment="1">
      <alignment horizontal="center" vertical="center" wrapText="1"/>
    </xf>
    <xf numFmtId="0" fontId="11" fillId="10" borderId="0" xfId="1" applyFont="1" applyFill="1" applyBorder="1"/>
    <xf numFmtId="0" fontId="11" fillId="10" borderId="0" xfId="1" applyFont="1" applyFill="1"/>
    <xf numFmtId="49" fontId="24" fillId="10" borderId="1" xfId="1" applyNumberFormat="1" applyFont="1" applyFill="1" applyBorder="1" applyAlignment="1">
      <alignment vertical="top" wrapText="1"/>
    </xf>
    <xf numFmtId="49" fontId="6" fillId="10" borderId="1" xfId="1" applyNumberFormat="1" applyFont="1" applyFill="1" applyBorder="1" applyAlignment="1">
      <alignment horizontal="center" vertical="center" wrapText="1"/>
    </xf>
    <xf numFmtId="4" fontId="6" fillId="10" borderId="1" xfId="1" applyNumberFormat="1" applyFont="1" applyFill="1" applyBorder="1" applyAlignment="1">
      <alignment horizontal="center" vertical="center"/>
    </xf>
    <xf numFmtId="0" fontId="10" fillId="10" borderId="0" xfId="1" applyFont="1" applyFill="1" applyBorder="1"/>
    <xf numFmtId="0" fontId="10" fillId="10" borderId="0" xfId="1" applyFont="1" applyFill="1"/>
  </cellXfs>
  <cellStyles count="6">
    <cellStyle name="Обычный" xfId="0" builtinId="0"/>
    <cellStyle name="Обычный 3" xfId="5"/>
    <cellStyle name="Обычный_Алексеевский уведомление" xfId="1"/>
    <cellStyle name="Обычный_Белгородский уведомление" xfId="2"/>
    <cellStyle name="Обычный_Валуйский уведомление" xfId="3"/>
    <cellStyle name="Обычный_Вейделевский уведомление" xfId="4"/>
  </cellStyles>
  <dxfs count="0"/>
  <tableStyles count="0" defaultTableStyle="TableStyleMedium9" defaultPivotStyle="PivotStyleLight16"/>
  <colors>
    <mruColors>
      <color rgb="FFFFFFCC"/>
      <color rgb="FF00FFCC"/>
      <color rgb="FFB6E987"/>
      <color rgb="FFFF6600"/>
      <color rgb="FFFF3300"/>
      <color rgb="FF00FFFF"/>
      <color rgb="FFB2B2B2"/>
      <color rgb="FF9999FF"/>
      <color rgb="FFEB4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155</xdr:row>
      <xdr:rowOff>28575</xdr:rowOff>
    </xdr:from>
    <xdr:to>
      <xdr:col>0</xdr:col>
      <xdr:colOff>2533650</xdr:colOff>
      <xdr:row>155</xdr:row>
      <xdr:rowOff>1076325</xdr:rowOff>
    </xdr:to>
    <xdr:sp macro="" textlink="">
      <xdr:nvSpPr>
        <xdr:cNvPr id="1025" name="Text Box 13"/>
        <xdr:cNvSpPr txBox="1">
          <a:spLocks noChangeArrowheads="1"/>
        </xdr:cNvSpPr>
      </xdr:nvSpPr>
      <xdr:spPr bwMode="auto">
        <a:xfrm>
          <a:off x="19050" y="59121675"/>
          <a:ext cx="25146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173</xdr:row>
      <xdr:rowOff>57150</xdr:rowOff>
    </xdr:from>
    <xdr:to>
      <xdr:col>2</xdr:col>
      <xdr:colOff>9525</xdr:colOff>
      <xdr:row>173</xdr:row>
      <xdr:rowOff>1638300</xdr:rowOff>
    </xdr:to>
    <xdr:sp macro="" textlink="">
      <xdr:nvSpPr>
        <xdr:cNvPr id="1026" name="Text Box 48"/>
        <xdr:cNvSpPr txBox="1">
          <a:spLocks noChangeArrowheads="1"/>
        </xdr:cNvSpPr>
      </xdr:nvSpPr>
      <xdr:spPr bwMode="auto">
        <a:xfrm>
          <a:off x="9582150" y="73028175"/>
          <a:ext cx="9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173</xdr:row>
      <xdr:rowOff>57150</xdr:rowOff>
    </xdr:from>
    <xdr:to>
      <xdr:col>2</xdr:col>
      <xdr:colOff>9525</xdr:colOff>
      <xdr:row>173</xdr:row>
      <xdr:rowOff>1638300</xdr:rowOff>
    </xdr:to>
    <xdr:sp macro="" textlink="">
      <xdr:nvSpPr>
        <xdr:cNvPr id="1027" name="Text Box 48"/>
        <xdr:cNvSpPr txBox="1">
          <a:spLocks noChangeArrowheads="1"/>
        </xdr:cNvSpPr>
      </xdr:nvSpPr>
      <xdr:spPr bwMode="auto">
        <a:xfrm>
          <a:off x="9582150" y="73028175"/>
          <a:ext cx="9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22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28" name="Text Box 17"/>
        <xdr:cNvSpPr txBox="1">
          <a:spLocks noChangeArrowheads="1"/>
        </xdr:cNvSpPr>
      </xdr:nvSpPr>
      <xdr:spPr bwMode="auto">
        <a:xfrm>
          <a:off x="3124200" y="7629525"/>
          <a:ext cx="762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45"/>
    <outlinePr summaryBelow="0"/>
    <pageSetUpPr fitToPage="1"/>
  </sheetPr>
  <dimension ref="A1:IE201"/>
  <sheetViews>
    <sheetView showGridLines="0" tabSelected="1" zoomScale="80" zoomScaleNormal="80" zoomScaleSheetLayoutView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J196" sqref="J196"/>
    </sheetView>
  </sheetViews>
  <sheetFormatPr defaultRowHeight="12.75" customHeight="1" x14ac:dyDescent="0.2"/>
  <cols>
    <col min="1" max="1" width="44.28515625" style="8" customWidth="1"/>
    <col min="2" max="2" width="14" style="8" customWidth="1"/>
    <col min="3" max="3" width="7.28515625" style="31" customWidth="1"/>
    <col min="4" max="4" width="6.5703125" style="2" customWidth="1"/>
    <col min="5" max="5" width="6" style="2" customWidth="1"/>
    <col min="6" max="6" width="17" style="2" customWidth="1"/>
    <col min="7" max="7" width="7.7109375" style="2" customWidth="1"/>
    <col min="8" max="8" width="7.85546875" style="2" customWidth="1"/>
    <col min="9" max="11" width="16.140625" style="16" customWidth="1"/>
    <col min="12" max="55" width="12.7109375" style="2" customWidth="1"/>
    <col min="56" max="56" width="11.7109375" style="28" customWidth="1"/>
    <col min="57" max="57" width="16.7109375" style="28" customWidth="1"/>
    <col min="58" max="239" width="9.140625" style="10"/>
    <col min="240" max="16384" width="9.140625" style="2"/>
  </cols>
  <sheetData>
    <row r="1" spans="1:239" s="14" customFormat="1" ht="32.25" customHeight="1" x14ac:dyDescent="0.2">
      <c r="A1" s="179" t="s">
        <v>332</v>
      </c>
      <c r="B1" s="179"/>
      <c r="C1" s="179"/>
      <c r="D1" s="179"/>
      <c r="E1" s="179"/>
      <c r="F1" s="179"/>
      <c r="G1" s="179"/>
      <c r="H1" s="179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</row>
    <row r="2" spans="1:239" ht="11.25" customHeight="1" x14ac:dyDescent="0.2">
      <c r="A2" s="179"/>
      <c r="B2" s="179"/>
      <c r="C2" s="179"/>
      <c r="D2" s="179"/>
      <c r="E2" s="179"/>
      <c r="F2" s="179"/>
      <c r="G2" s="179"/>
      <c r="H2" s="17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39" ht="16.5" customHeight="1" x14ac:dyDescent="0.2">
      <c r="A3" s="179"/>
      <c r="B3" s="179"/>
      <c r="C3" s="179"/>
      <c r="D3" s="179"/>
      <c r="E3" s="179"/>
      <c r="F3" s="179"/>
      <c r="G3" s="179"/>
      <c r="H3" s="179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39" ht="12.75" customHeight="1" x14ac:dyDescent="0.2">
      <c r="A4" s="179"/>
      <c r="B4" s="179"/>
      <c r="C4" s="179"/>
      <c r="D4" s="179"/>
      <c r="E4" s="179"/>
      <c r="F4" s="179"/>
      <c r="G4" s="179"/>
      <c r="H4" s="17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39" ht="12.75" customHeight="1" x14ac:dyDescent="0.2">
      <c r="A5" s="179"/>
      <c r="B5" s="179"/>
      <c r="C5" s="179"/>
      <c r="D5" s="179"/>
      <c r="E5" s="179"/>
      <c r="F5" s="179"/>
      <c r="G5" s="179"/>
      <c r="H5" s="179"/>
      <c r="L5" s="12"/>
      <c r="M5" s="12"/>
      <c r="N5" s="30"/>
      <c r="O5" s="30"/>
      <c r="P5" s="12"/>
      <c r="Q5" s="12"/>
      <c r="R5" s="12"/>
      <c r="S5" s="12"/>
    </row>
    <row r="6" spans="1:239" ht="21.75" customHeight="1" x14ac:dyDescent="0.2">
      <c r="A6" s="179"/>
      <c r="B6" s="179"/>
      <c r="C6" s="179"/>
      <c r="D6" s="179"/>
      <c r="E6" s="179"/>
      <c r="F6" s="179"/>
      <c r="G6" s="179"/>
      <c r="H6" s="179"/>
      <c r="I6" s="11"/>
      <c r="J6" s="11"/>
      <c r="K6" s="11"/>
      <c r="L6" s="3"/>
      <c r="M6" s="3"/>
      <c r="N6" s="4"/>
      <c r="O6" s="4"/>
    </row>
    <row r="7" spans="1:239" ht="11.25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3"/>
      <c r="M7" s="3"/>
      <c r="P7" s="6"/>
      <c r="Q7" s="6"/>
      <c r="R7" s="6"/>
      <c r="S7" s="6"/>
      <c r="T7" s="6"/>
      <c r="U7" s="6"/>
      <c r="AV7" s="10"/>
      <c r="AW7" s="10"/>
    </row>
    <row r="8" spans="1:239" ht="19.5" customHeight="1" thickBot="1" x14ac:dyDescent="0.3">
      <c r="A8" s="137" t="s">
        <v>188</v>
      </c>
      <c r="B8" s="138"/>
      <c r="C8" s="139"/>
      <c r="D8" s="140"/>
      <c r="E8" s="140"/>
      <c r="F8" s="140"/>
      <c r="G8" s="141"/>
      <c r="H8" s="142"/>
      <c r="I8" s="181" t="s">
        <v>211</v>
      </c>
      <c r="J8" s="182"/>
      <c r="K8" s="182"/>
      <c r="L8" s="190" t="s">
        <v>337</v>
      </c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2"/>
    </row>
    <row r="9" spans="1:239" ht="41.25" customHeight="1" thickBot="1" x14ac:dyDescent="0.25">
      <c r="A9" s="166" t="s">
        <v>214</v>
      </c>
      <c r="B9" s="168" t="s">
        <v>212</v>
      </c>
      <c r="C9" s="164" t="s">
        <v>183</v>
      </c>
      <c r="D9" s="164" t="s">
        <v>184</v>
      </c>
      <c r="E9" s="164" t="s">
        <v>185</v>
      </c>
      <c r="F9" s="164" t="s">
        <v>186</v>
      </c>
      <c r="G9" s="164" t="s">
        <v>187</v>
      </c>
      <c r="H9" s="164" t="s">
        <v>189</v>
      </c>
      <c r="I9" s="183"/>
      <c r="J9" s="184"/>
      <c r="K9" s="185"/>
      <c r="L9" s="193" t="s">
        <v>216</v>
      </c>
      <c r="M9" s="163"/>
      <c r="N9" s="162" t="s">
        <v>190</v>
      </c>
      <c r="O9" s="163"/>
      <c r="P9" s="162" t="s">
        <v>191</v>
      </c>
      <c r="Q9" s="163"/>
      <c r="R9" s="162" t="s">
        <v>192</v>
      </c>
      <c r="S9" s="163"/>
      <c r="T9" s="162" t="s">
        <v>193</v>
      </c>
      <c r="U9" s="163"/>
      <c r="V9" s="162" t="s">
        <v>194</v>
      </c>
      <c r="W9" s="163"/>
      <c r="X9" s="162" t="s">
        <v>195</v>
      </c>
      <c r="Y9" s="163"/>
      <c r="Z9" s="162" t="s">
        <v>196</v>
      </c>
      <c r="AA9" s="163"/>
      <c r="AB9" s="162" t="s">
        <v>197</v>
      </c>
      <c r="AC9" s="163"/>
      <c r="AD9" s="162" t="s">
        <v>198</v>
      </c>
      <c r="AE9" s="163"/>
      <c r="AF9" s="162" t="s">
        <v>199</v>
      </c>
      <c r="AG9" s="163"/>
      <c r="AH9" s="162" t="s">
        <v>200</v>
      </c>
      <c r="AI9" s="163"/>
      <c r="AJ9" s="162" t="s">
        <v>201</v>
      </c>
      <c r="AK9" s="163"/>
      <c r="AL9" s="162" t="s">
        <v>202</v>
      </c>
      <c r="AM9" s="163"/>
      <c r="AN9" s="162" t="s">
        <v>203</v>
      </c>
      <c r="AO9" s="163"/>
      <c r="AP9" s="162" t="s">
        <v>204</v>
      </c>
      <c r="AQ9" s="163"/>
      <c r="AR9" s="162" t="s">
        <v>205</v>
      </c>
      <c r="AS9" s="163"/>
      <c r="AT9" s="162" t="s">
        <v>206</v>
      </c>
      <c r="AU9" s="163"/>
      <c r="AV9" s="162" t="s">
        <v>207</v>
      </c>
      <c r="AW9" s="163"/>
      <c r="AX9" s="162" t="s">
        <v>208</v>
      </c>
      <c r="AY9" s="163"/>
      <c r="AZ9" s="162" t="s">
        <v>209</v>
      </c>
      <c r="BA9" s="163"/>
      <c r="BB9" s="162" t="s">
        <v>210</v>
      </c>
      <c r="BC9" s="180"/>
    </row>
    <row r="10" spans="1:239" ht="15" customHeight="1" x14ac:dyDescent="0.2">
      <c r="A10" s="167"/>
      <c r="B10" s="169"/>
      <c r="C10" s="165"/>
      <c r="D10" s="165"/>
      <c r="E10" s="165"/>
      <c r="F10" s="165"/>
      <c r="G10" s="165"/>
      <c r="H10" s="165"/>
      <c r="I10" s="186" t="s">
        <v>334</v>
      </c>
      <c r="J10" s="186" t="s">
        <v>335</v>
      </c>
      <c r="K10" s="188" t="s">
        <v>333</v>
      </c>
      <c r="L10" s="177" t="s">
        <v>334</v>
      </c>
      <c r="M10" s="177" t="s">
        <v>335</v>
      </c>
      <c r="N10" s="177" t="s">
        <v>334</v>
      </c>
      <c r="O10" s="177" t="s">
        <v>335</v>
      </c>
      <c r="P10" s="177" t="s">
        <v>334</v>
      </c>
      <c r="Q10" s="177" t="s">
        <v>335</v>
      </c>
      <c r="R10" s="177" t="s">
        <v>334</v>
      </c>
      <c r="S10" s="177" t="s">
        <v>335</v>
      </c>
      <c r="T10" s="177" t="s">
        <v>334</v>
      </c>
      <c r="U10" s="177" t="s">
        <v>335</v>
      </c>
      <c r="V10" s="177" t="s">
        <v>334</v>
      </c>
      <c r="W10" s="177" t="s">
        <v>335</v>
      </c>
      <c r="X10" s="177" t="s">
        <v>334</v>
      </c>
      <c r="Y10" s="177" t="s">
        <v>335</v>
      </c>
      <c r="Z10" s="177" t="s">
        <v>334</v>
      </c>
      <c r="AA10" s="177" t="s">
        <v>335</v>
      </c>
      <c r="AB10" s="177" t="s">
        <v>334</v>
      </c>
      <c r="AC10" s="177" t="s">
        <v>335</v>
      </c>
      <c r="AD10" s="177" t="s">
        <v>334</v>
      </c>
      <c r="AE10" s="177" t="s">
        <v>335</v>
      </c>
      <c r="AF10" s="177" t="s">
        <v>334</v>
      </c>
      <c r="AG10" s="177" t="s">
        <v>335</v>
      </c>
      <c r="AH10" s="177" t="s">
        <v>334</v>
      </c>
      <c r="AI10" s="177" t="s">
        <v>335</v>
      </c>
      <c r="AJ10" s="177" t="s">
        <v>334</v>
      </c>
      <c r="AK10" s="177" t="s">
        <v>335</v>
      </c>
      <c r="AL10" s="177" t="s">
        <v>334</v>
      </c>
      <c r="AM10" s="177" t="s">
        <v>335</v>
      </c>
      <c r="AN10" s="177" t="s">
        <v>334</v>
      </c>
      <c r="AO10" s="177" t="s">
        <v>335</v>
      </c>
      <c r="AP10" s="177" t="s">
        <v>334</v>
      </c>
      <c r="AQ10" s="177" t="s">
        <v>335</v>
      </c>
      <c r="AR10" s="177" t="s">
        <v>334</v>
      </c>
      <c r="AS10" s="177" t="s">
        <v>335</v>
      </c>
      <c r="AT10" s="177" t="s">
        <v>334</v>
      </c>
      <c r="AU10" s="177" t="s">
        <v>335</v>
      </c>
      <c r="AV10" s="177" t="s">
        <v>334</v>
      </c>
      <c r="AW10" s="177" t="s">
        <v>335</v>
      </c>
      <c r="AX10" s="177" t="s">
        <v>334</v>
      </c>
      <c r="AY10" s="177" t="s">
        <v>335</v>
      </c>
      <c r="AZ10" s="177" t="s">
        <v>334</v>
      </c>
      <c r="BA10" s="177" t="s">
        <v>335</v>
      </c>
      <c r="BB10" s="177" t="s">
        <v>334</v>
      </c>
      <c r="BC10" s="177" t="s">
        <v>335</v>
      </c>
    </row>
    <row r="11" spans="1:239" ht="41.25" customHeight="1" thickBot="1" x14ac:dyDescent="0.25">
      <c r="A11" s="167"/>
      <c r="B11" s="170"/>
      <c r="C11" s="165"/>
      <c r="D11" s="165"/>
      <c r="E11" s="165"/>
      <c r="F11" s="165"/>
      <c r="G11" s="165"/>
      <c r="H11" s="165"/>
      <c r="I11" s="187"/>
      <c r="J11" s="187"/>
      <c r="K11" s="189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</row>
    <row r="12" spans="1:239" s="18" customFormat="1" ht="39" customHeight="1" x14ac:dyDescent="0.2">
      <c r="A12" s="92" t="s">
        <v>217</v>
      </c>
      <c r="B12" s="93" t="s">
        <v>213</v>
      </c>
      <c r="C12" s="94" t="s">
        <v>132</v>
      </c>
      <c r="D12" s="94" t="s">
        <v>127</v>
      </c>
      <c r="E12" s="94" t="s">
        <v>35</v>
      </c>
      <c r="F12" s="94" t="s">
        <v>128</v>
      </c>
      <c r="G12" s="94" t="s">
        <v>38</v>
      </c>
      <c r="H12" s="94" t="s">
        <v>39</v>
      </c>
      <c r="I12" s="148">
        <v>2907664</v>
      </c>
      <c r="J12" s="148">
        <f>M12+O12+Q12+S12+U12+W12+Y12+AA12+AC12+AE12+AG12+AI12+AK12+AM12+AO12+AQ12+AS12+AU12+AW12+AY12+BA12+BC12</f>
        <v>1453069</v>
      </c>
      <c r="K12" s="148">
        <f>J12/I12*100</f>
        <v>49.97</v>
      </c>
      <c r="L12" s="95">
        <v>134872</v>
      </c>
      <c r="M12" s="95">
        <v>67342</v>
      </c>
      <c r="N12" s="95">
        <v>404210</v>
      </c>
      <c r="O12" s="95">
        <v>201857</v>
      </c>
      <c r="P12" s="95">
        <v>98284</v>
      </c>
      <c r="Q12" s="95">
        <v>49142</v>
      </c>
      <c r="R12" s="95">
        <v>131706</v>
      </c>
      <c r="S12" s="95">
        <v>65854</v>
      </c>
      <c r="T12" s="95">
        <v>177215</v>
      </c>
      <c r="U12" s="95">
        <v>88608</v>
      </c>
      <c r="V12" s="95">
        <v>183081</v>
      </c>
      <c r="W12" s="95">
        <v>91540</v>
      </c>
      <c r="X12" s="95">
        <v>89991</v>
      </c>
      <c r="Y12" s="95">
        <v>44996</v>
      </c>
      <c r="Z12" s="95">
        <v>147287</v>
      </c>
      <c r="AA12" s="95">
        <v>73526</v>
      </c>
      <c r="AB12" s="95">
        <v>111729</v>
      </c>
      <c r="AC12" s="95">
        <v>55864</v>
      </c>
      <c r="AD12" s="95">
        <v>117188</v>
      </c>
      <c r="AE12" s="95">
        <v>58594</v>
      </c>
      <c r="AF12" s="95">
        <v>137607</v>
      </c>
      <c r="AG12" s="95">
        <v>68804</v>
      </c>
      <c r="AH12" s="95">
        <v>103869</v>
      </c>
      <c r="AI12" s="95">
        <v>51934</v>
      </c>
      <c r="AJ12" s="95">
        <v>68667</v>
      </c>
      <c r="AK12" s="95">
        <v>34240</v>
      </c>
      <c r="AL12" s="95">
        <v>128711</v>
      </c>
      <c r="AM12" s="95">
        <v>64356</v>
      </c>
      <c r="AN12" s="95">
        <v>187331</v>
      </c>
      <c r="AO12" s="95">
        <v>93666</v>
      </c>
      <c r="AP12" s="95">
        <v>146872</v>
      </c>
      <c r="AQ12" s="95">
        <v>73436</v>
      </c>
      <c r="AR12" s="95">
        <v>168476</v>
      </c>
      <c r="AS12" s="95">
        <v>84238</v>
      </c>
      <c r="AT12" s="95">
        <v>285067</v>
      </c>
      <c r="AU12" s="95">
        <v>142322</v>
      </c>
      <c r="AV12" s="95">
        <v>85501</v>
      </c>
      <c r="AW12" s="95">
        <v>42750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</row>
    <row r="13" spans="1:239" s="14" customFormat="1" ht="61.5" customHeight="1" x14ac:dyDescent="0.2">
      <c r="A13" s="97" t="s">
        <v>269</v>
      </c>
      <c r="B13" s="104" t="s">
        <v>213</v>
      </c>
      <c r="C13" s="29" t="s">
        <v>134</v>
      </c>
      <c r="D13" s="29" t="s">
        <v>60</v>
      </c>
      <c r="E13" s="29" t="s">
        <v>46</v>
      </c>
      <c r="F13" s="29" t="s">
        <v>61</v>
      </c>
      <c r="G13" s="29" t="s">
        <v>40</v>
      </c>
      <c r="H13" s="29" t="s">
        <v>39</v>
      </c>
      <c r="I13" s="143">
        <v>3600</v>
      </c>
      <c r="J13" s="143">
        <v>0</v>
      </c>
      <c r="K13" s="143">
        <f t="shared" ref="K13:K76" si="0">J13/I13*100</f>
        <v>0</v>
      </c>
      <c r="L13" s="34"/>
      <c r="M13" s="34"/>
      <c r="N13" s="34"/>
      <c r="O13" s="34"/>
      <c r="P13" s="34"/>
      <c r="Q13" s="34"/>
      <c r="R13" s="34">
        <v>805</v>
      </c>
      <c r="S13" s="34"/>
      <c r="T13" s="34"/>
      <c r="U13" s="34"/>
      <c r="V13" s="34"/>
      <c r="W13" s="34"/>
      <c r="X13" s="34"/>
      <c r="Y13" s="34"/>
      <c r="Z13" s="34"/>
      <c r="AA13" s="34"/>
      <c r="AB13" s="34">
        <v>1287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>
        <v>1508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27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</row>
    <row r="14" spans="1:239" s="14" customFormat="1" ht="107.25" customHeight="1" x14ac:dyDescent="0.2">
      <c r="A14" s="99" t="s">
        <v>219</v>
      </c>
      <c r="B14" s="105"/>
      <c r="C14" s="29" t="s">
        <v>134</v>
      </c>
      <c r="D14" s="29" t="s">
        <v>110</v>
      </c>
      <c r="E14" s="29" t="s">
        <v>110</v>
      </c>
      <c r="F14" s="29" t="s">
        <v>110</v>
      </c>
      <c r="G14" s="29" t="s">
        <v>110</v>
      </c>
      <c r="H14" s="29" t="s">
        <v>110</v>
      </c>
      <c r="I14" s="143">
        <v>50070</v>
      </c>
      <c r="J14" s="143">
        <f>J15+J16+J17+J18</f>
        <v>0</v>
      </c>
      <c r="K14" s="143">
        <f t="shared" si="0"/>
        <v>0</v>
      </c>
      <c r="L14" s="35">
        <v>15595</v>
      </c>
      <c r="M14" s="194">
        <f>M15+M16+M17+M18</f>
        <v>0</v>
      </c>
      <c r="N14" s="35">
        <v>0</v>
      </c>
      <c r="O14" s="194">
        <f>O15+O16+O17+O18</f>
        <v>0</v>
      </c>
      <c r="P14" s="35">
        <v>0</v>
      </c>
      <c r="Q14" s="194">
        <f>Q15+Q16+Q17+Q18</f>
        <v>0</v>
      </c>
      <c r="R14" s="35">
        <v>20977</v>
      </c>
      <c r="S14" s="194">
        <f>S15+S16+S17+S18</f>
        <v>0</v>
      </c>
      <c r="T14" s="35">
        <v>4701</v>
      </c>
      <c r="U14" s="194">
        <f>U15+U16+U17+U18</f>
        <v>0</v>
      </c>
      <c r="V14" s="35">
        <v>0</v>
      </c>
      <c r="W14" s="194">
        <f>W15+W16+W17+W18</f>
        <v>0</v>
      </c>
      <c r="X14" s="35">
        <v>0</v>
      </c>
      <c r="Y14" s="194">
        <f>Y15+Y16+Y17+Y18</f>
        <v>0</v>
      </c>
      <c r="Z14" s="35">
        <v>0</v>
      </c>
      <c r="AA14" s="194">
        <f>AA15+AA16+AA17+AA18</f>
        <v>0</v>
      </c>
      <c r="AB14" s="35">
        <v>6797</v>
      </c>
      <c r="AC14" s="194">
        <f>AC15+AC16+AC17+AC18</f>
        <v>0</v>
      </c>
      <c r="AD14" s="35">
        <v>0</v>
      </c>
      <c r="AE14" s="194">
        <f>AE15+AE16+AE17+AE18</f>
        <v>0</v>
      </c>
      <c r="AF14" s="35">
        <v>0</v>
      </c>
      <c r="AG14" s="194">
        <f>AG15+AG16+AG17+AG18</f>
        <v>0</v>
      </c>
      <c r="AH14" s="35">
        <v>0</v>
      </c>
      <c r="AI14" s="194">
        <f>AI15+AI16+AI17+AI18</f>
        <v>0</v>
      </c>
      <c r="AJ14" s="35">
        <v>0</v>
      </c>
      <c r="AK14" s="194">
        <f>AK15+AK16+AK17+AK18</f>
        <v>0</v>
      </c>
      <c r="AL14" s="35">
        <v>0</v>
      </c>
      <c r="AM14" s="194">
        <f>AM15+AM16+AM17+AM18</f>
        <v>0</v>
      </c>
      <c r="AN14" s="35">
        <v>0</v>
      </c>
      <c r="AO14" s="194">
        <f>AO15+AO16+AO17+AO18</f>
        <v>0</v>
      </c>
      <c r="AP14" s="35">
        <v>0</v>
      </c>
      <c r="AQ14" s="194">
        <f>AQ15+AQ16+AQ17+AQ18</f>
        <v>0</v>
      </c>
      <c r="AR14" s="35">
        <v>0</v>
      </c>
      <c r="AS14" s="194">
        <f>AS15+AS16+AS17+AS18</f>
        <v>0</v>
      </c>
      <c r="AT14" s="35">
        <v>0</v>
      </c>
      <c r="AU14" s="194">
        <f>AU15+AU16+AU17+AU18</f>
        <v>0</v>
      </c>
      <c r="AV14" s="35">
        <v>2000</v>
      </c>
      <c r="AW14" s="194">
        <f>AW15+AW16+AW17+AW18</f>
        <v>0</v>
      </c>
      <c r="AX14" s="35">
        <v>0</v>
      </c>
      <c r="AY14" s="194">
        <f>AY15+AY16+AY17+AY18</f>
        <v>0</v>
      </c>
      <c r="AZ14" s="35">
        <v>0</v>
      </c>
      <c r="BA14" s="194">
        <f>BA15+BA16+BA17+BA18</f>
        <v>0</v>
      </c>
      <c r="BB14" s="35">
        <v>0</v>
      </c>
      <c r="BC14" s="194">
        <f>BC15+BC16+BC17+BC18</f>
        <v>0</v>
      </c>
      <c r="BD14" s="27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</row>
    <row r="15" spans="1:239" s="19" customFormat="1" ht="33.75" customHeight="1" x14ac:dyDescent="0.2">
      <c r="A15" s="153" t="s">
        <v>220</v>
      </c>
      <c r="B15" s="106" t="s">
        <v>213</v>
      </c>
      <c r="C15" s="21" t="s">
        <v>134</v>
      </c>
      <c r="D15" s="21" t="s">
        <v>49</v>
      </c>
      <c r="E15" s="21" t="s">
        <v>45</v>
      </c>
      <c r="F15" s="49" t="s">
        <v>57</v>
      </c>
      <c r="G15" s="21" t="s">
        <v>150</v>
      </c>
      <c r="H15" s="21" t="s">
        <v>39</v>
      </c>
      <c r="I15" s="143">
        <v>25000</v>
      </c>
      <c r="J15" s="143">
        <v>0</v>
      </c>
      <c r="K15" s="143">
        <f t="shared" si="0"/>
        <v>0</v>
      </c>
      <c r="L15" s="36">
        <v>8463</v>
      </c>
      <c r="M15" s="36"/>
      <c r="N15" s="36"/>
      <c r="O15" s="36"/>
      <c r="P15" s="36"/>
      <c r="Q15" s="36"/>
      <c r="R15" s="36">
        <v>10298</v>
      </c>
      <c r="S15" s="36"/>
      <c r="T15" s="36">
        <v>2551</v>
      </c>
      <c r="U15" s="36"/>
      <c r="V15" s="36"/>
      <c r="W15" s="36"/>
      <c r="X15" s="36"/>
      <c r="Y15" s="36"/>
      <c r="Z15" s="36"/>
      <c r="AA15" s="36"/>
      <c r="AB15" s="36">
        <v>3688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42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</row>
    <row r="16" spans="1:239" s="19" customFormat="1" ht="33.75" customHeight="1" x14ac:dyDescent="0.2">
      <c r="A16" s="153"/>
      <c r="B16" s="106" t="s">
        <v>139</v>
      </c>
      <c r="C16" s="21" t="s">
        <v>134</v>
      </c>
      <c r="D16" s="21" t="s">
        <v>49</v>
      </c>
      <c r="E16" s="21" t="s">
        <v>45</v>
      </c>
      <c r="F16" s="49" t="s">
        <v>57</v>
      </c>
      <c r="G16" s="21" t="s">
        <v>150</v>
      </c>
      <c r="H16" s="21" t="s">
        <v>39</v>
      </c>
      <c r="I16" s="143">
        <v>21070</v>
      </c>
      <c r="J16" s="143">
        <v>0</v>
      </c>
      <c r="K16" s="143">
        <f t="shared" si="0"/>
        <v>0</v>
      </c>
      <c r="L16" s="36">
        <v>7132</v>
      </c>
      <c r="M16" s="36"/>
      <c r="N16" s="36"/>
      <c r="O16" s="36"/>
      <c r="P16" s="36"/>
      <c r="Q16" s="36"/>
      <c r="R16" s="36">
        <v>8679</v>
      </c>
      <c r="S16" s="36"/>
      <c r="T16" s="36">
        <v>2150</v>
      </c>
      <c r="U16" s="36"/>
      <c r="V16" s="36"/>
      <c r="W16" s="36"/>
      <c r="X16" s="36"/>
      <c r="Y16" s="36"/>
      <c r="Z16" s="36"/>
      <c r="AA16" s="36"/>
      <c r="AB16" s="36">
        <v>3109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42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</row>
    <row r="17" spans="1:239" s="19" customFormat="1" ht="30.75" customHeight="1" x14ac:dyDescent="0.2">
      <c r="A17" s="153" t="s">
        <v>221</v>
      </c>
      <c r="B17" s="106" t="s">
        <v>292</v>
      </c>
      <c r="C17" s="21" t="s">
        <v>134</v>
      </c>
      <c r="D17" s="21" t="s">
        <v>49</v>
      </c>
      <c r="E17" s="21" t="s">
        <v>46</v>
      </c>
      <c r="F17" s="49" t="s">
        <v>57</v>
      </c>
      <c r="G17" s="21" t="s">
        <v>40</v>
      </c>
      <c r="H17" s="21" t="s">
        <v>39</v>
      </c>
      <c r="I17" s="143">
        <v>1973.3</v>
      </c>
      <c r="J17" s="143">
        <v>0</v>
      </c>
      <c r="K17" s="143">
        <f t="shared" si="0"/>
        <v>0</v>
      </c>
      <c r="L17" s="36"/>
      <c r="M17" s="36"/>
      <c r="N17" s="36"/>
      <c r="O17" s="36"/>
      <c r="P17" s="36"/>
      <c r="Q17" s="36"/>
      <c r="R17" s="36">
        <v>986.65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>
        <v>986.65</v>
      </c>
      <c r="AW17" s="36"/>
      <c r="AX17" s="36"/>
      <c r="AY17" s="36"/>
      <c r="AZ17" s="36"/>
      <c r="BA17" s="36"/>
      <c r="BB17" s="36"/>
      <c r="BC17" s="36"/>
      <c r="BD17" s="42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</row>
    <row r="18" spans="1:239" s="19" customFormat="1" ht="27.75" customHeight="1" x14ac:dyDescent="0.2">
      <c r="A18" s="153"/>
      <c r="B18" s="106" t="s">
        <v>213</v>
      </c>
      <c r="C18" s="21" t="s">
        <v>134</v>
      </c>
      <c r="D18" s="21" t="s">
        <v>49</v>
      </c>
      <c r="E18" s="21" t="s">
        <v>46</v>
      </c>
      <c r="F18" s="49" t="s">
        <v>57</v>
      </c>
      <c r="G18" s="21" t="s">
        <v>40</v>
      </c>
      <c r="H18" s="21" t="s">
        <v>39</v>
      </c>
      <c r="I18" s="143">
        <v>2026.7</v>
      </c>
      <c r="J18" s="143">
        <v>0</v>
      </c>
      <c r="K18" s="143">
        <f t="shared" si="0"/>
        <v>0</v>
      </c>
      <c r="L18" s="36"/>
      <c r="M18" s="36"/>
      <c r="N18" s="36"/>
      <c r="O18" s="36"/>
      <c r="P18" s="36"/>
      <c r="Q18" s="36"/>
      <c r="R18" s="36">
        <v>1013.35</v>
      </c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>
        <v>1013.35</v>
      </c>
      <c r="AW18" s="36"/>
      <c r="AX18" s="36"/>
      <c r="AY18" s="36"/>
      <c r="AZ18" s="36"/>
      <c r="BA18" s="36"/>
      <c r="BB18" s="36"/>
      <c r="BC18" s="36"/>
      <c r="BD18" s="42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</row>
    <row r="19" spans="1:239" s="19" customFormat="1" ht="27.75" customHeight="1" x14ac:dyDescent="0.2">
      <c r="A19" s="155" t="s">
        <v>301</v>
      </c>
      <c r="B19" s="106"/>
      <c r="C19" s="50">
        <v>807</v>
      </c>
      <c r="D19" s="29" t="s">
        <v>75</v>
      </c>
      <c r="E19" s="29" t="s">
        <v>46</v>
      </c>
      <c r="F19" s="50" t="s">
        <v>108</v>
      </c>
      <c r="G19" s="29" t="s">
        <v>40</v>
      </c>
      <c r="H19" s="29" t="s">
        <v>39</v>
      </c>
      <c r="I19" s="143">
        <v>51775</v>
      </c>
      <c r="J19" s="143">
        <f>J20+J21+J22</f>
        <v>51697.95</v>
      </c>
      <c r="K19" s="143">
        <f t="shared" si="0"/>
        <v>99.85</v>
      </c>
      <c r="L19" s="34">
        <v>3459</v>
      </c>
      <c r="M19" s="194">
        <f>M20+M21+M22</f>
        <v>3459</v>
      </c>
      <c r="N19" s="34">
        <v>3675</v>
      </c>
      <c r="O19" s="194">
        <f>O20+O21+O22</f>
        <v>3675</v>
      </c>
      <c r="P19" s="34">
        <v>2292</v>
      </c>
      <c r="Q19" s="194">
        <f>Q20+Q21+Q22</f>
        <v>2292</v>
      </c>
      <c r="R19" s="34">
        <v>1747</v>
      </c>
      <c r="S19" s="194">
        <f>S20+S21+S22</f>
        <v>1747</v>
      </c>
      <c r="T19" s="34">
        <v>1389</v>
      </c>
      <c r="U19" s="194">
        <f>U20+U21+U22</f>
        <v>1389</v>
      </c>
      <c r="V19" s="34">
        <v>1437</v>
      </c>
      <c r="W19" s="194">
        <f>W20+W21+W22</f>
        <v>1437</v>
      </c>
      <c r="X19" s="34">
        <v>626</v>
      </c>
      <c r="Y19" s="194">
        <f>Y20+Y21+Y22</f>
        <v>626</v>
      </c>
      <c r="Z19" s="34">
        <v>1493</v>
      </c>
      <c r="AA19" s="194">
        <f>AA20+AA21+AA22</f>
        <v>1493</v>
      </c>
      <c r="AB19" s="34">
        <v>2770</v>
      </c>
      <c r="AC19" s="194">
        <f>AC20+AC21+AC22</f>
        <v>2770</v>
      </c>
      <c r="AD19" s="34">
        <v>864</v>
      </c>
      <c r="AE19" s="194">
        <f>AE20+AE21+AE22</f>
        <v>864</v>
      </c>
      <c r="AF19" s="34">
        <v>2311</v>
      </c>
      <c r="AG19" s="194">
        <f>AG20+AG21+AG22</f>
        <v>2311</v>
      </c>
      <c r="AH19" s="34">
        <v>1434</v>
      </c>
      <c r="AI19" s="194">
        <f>AI20+AI21+AI22</f>
        <v>1356.95</v>
      </c>
      <c r="AJ19" s="34">
        <v>1501</v>
      </c>
      <c r="AK19" s="194">
        <f>AK20+AK21+AK22</f>
        <v>1501</v>
      </c>
      <c r="AL19" s="34">
        <v>1669</v>
      </c>
      <c r="AM19" s="194">
        <f>AM20+AM21+AM22</f>
        <v>1669</v>
      </c>
      <c r="AN19" s="34">
        <v>1403</v>
      </c>
      <c r="AO19" s="194">
        <f>AO20+AO21+AO22</f>
        <v>1403</v>
      </c>
      <c r="AP19" s="34">
        <v>909</v>
      </c>
      <c r="AQ19" s="194">
        <f>AQ20+AQ21+AQ22</f>
        <v>909</v>
      </c>
      <c r="AR19" s="34">
        <v>1582</v>
      </c>
      <c r="AS19" s="194">
        <f>AS20+AS21+AS22</f>
        <v>1582</v>
      </c>
      <c r="AT19" s="34">
        <v>1749</v>
      </c>
      <c r="AU19" s="194">
        <f>AU20+AU21+AU22</f>
        <v>1749</v>
      </c>
      <c r="AV19" s="34">
        <v>2747</v>
      </c>
      <c r="AW19" s="194">
        <f>AW20+AW21+AW22</f>
        <v>2747</v>
      </c>
      <c r="AX19" s="34">
        <v>5643</v>
      </c>
      <c r="AY19" s="194">
        <f>AY20+AY21+AY22</f>
        <v>5643</v>
      </c>
      <c r="AZ19" s="34">
        <v>4559</v>
      </c>
      <c r="BA19" s="194">
        <f>BA20+BA21+BA22</f>
        <v>4559</v>
      </c>
      <c r="BB19" s="34">
        <v>6516</v>
      </c>
      <c r="BC19" s="194">
        <f>BC20+BC21+BC22</f>
        <v>6516</v>
      </c>
      <c r="BD19" s="42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</row>
    <row r="20" spans="1:239" s="19" customFormat="1" ht="27.75" customHeight="1" x14ac:dyDescent="0.2">
      <c r="A20" s="155"/>
      <c r="B20" s="107" t="s">
        <v>318</v>
      </c>
      <c r="C20" s="50">
        <v>807</v>
      </c>
      <c r="D20" s="29" t="s">
        <v>75</v>
      </c>
      <c r="E20" s="29" t="s">
        <v>46</v>
      </c>
      <c r="F20" s="50" t="s">
        <v>319</v>
      </c>
      <c r="G20" s="29" t="s">
        <v>40</v>
      </c>
      <c r="H20" s="29" t="s">
        <v>39</v>
      </c>
      <c r="I20" s="143">
        <v>154</v>
      </c>
      <c r="J20" s="143">
        <f t="shared" ref="J20:J61" si="1">M20+O20+Q20+S20+U20+W20+Y20+AA20+AC20+AE20+AG20+AI20+AK20+AM20+AO20+AQ20+AS20+AU20+AW20+AY20+BA20+BC20</f>
        <v>76.95</v>
      </c>
      <c r="K20" s="143">
        <f t="shared" si="0"/>
        <v>49.97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>
        <v>154</v>
      </c>
      <c r="AI20" s="34">
        <v>76.95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42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</row>
    <row r="21" spans="1:239" s="19" customFormat="1" ht="56.25" customHeight="1" x14ac:dyDescent="0.2">
      <c r="A21" s="155"/>
      <c r="B21" s="107" t="s">
        <v>213</v>
      </c>
      <c r="C21" s="50">
        <v>807</v>
      </c>
      <c r="D21" s="29" t="s">
        <v>75</v>
      </c>
      <c r="E21" s="29" t="s">
        <v>46</v>
      </c>
      <c r="F21" s="50" t="s">
        <v>108</v>
      </c>
      <c r="G21" s="29" t="s">
        <v>40</v>
      </c>
      <c r="H21" s="29" t="s">
        <v>39</v>
      </c>
      <c r="I21" s="143">
        <v>25146</v>
      </c>
      <c r="J21" s="143">
        <f t="shared" si="1"/>
        <v>25146</v>
      </c>
      <c r="K21" s="143">
        <f t="shared" si="0"/>
        <v>100</v>
      </c>
      <c r="L21" s="36">
        <v>1681</v>
      </c>
      <c r="M21" s="36">
        <v>1681</v>
      </c>
      <c r="N21" s="36">
        <v>1786</v>
      </c>
      <c r="O21" s="36">
        <v>1786</v>
      </c>
      <c r="P21" s="36">
        <v>1114</v>
      </c>
      <c r="Q21" s="36">
        <v>1114</v>
      </c>
      <c r="R21" s="36">
        <v>849</v>
      </c>
      <c r="S21" s="36">
        <v>849</v>
      </c>
      <c r="T21" s="36">
        <v>675</v>
      </c>
      <c r="U21" s="36">
        <v>675</v>
      </c>
      <c r="V21" s="36">
        <v>698</v>
      </c>
      <c r="W21" s="36">
        <v>698</v>
      </c>
      <c r="X21" s="36">
        <v>304</v>
      </c>
      <c r="Y21" s="36">
        <v>304</v>
      </c>
      <c r="Z21" s="36">
        <v>726</v>
      </c>
      <c r="AA21" s="36">
        <v>726</v>
      </c>
      <c r="AB21" s="36">
        <v>1346</v>
      </c>
      <c r="AC21" s="36">
        <v>1346</v>
      </c>
      <c r="AD21" s="36">
        <v>420</v>
      </c>
      <c r="AE21" s="36">
        <v>420</v>
      </c>
      <c r="AF21" s="36">
        <v>1123</v>
      </c>
      <c r="AG21" s="36">
        <v>1123</v>
      </c>
      <c r="AH21" s="36">
        <v>622</v>
      </c>
      <c r="AI21" s="36">
        <v>622</v>
      </c>
      <c r="AJ21" s="36">
        <v>788</v>
      </c>
      <c r="AK21" s="36">
        <v>788</v>
      </c>
      <c r="AL21" s="36">
        <v>811</v>
      </c>
      <c r="AM21" s="36">
        <v>811</v>
      </c>
      <c r="AN21" s="36">
        <v>682</v>
      </c>
      <c r="AO21" s="36">
        <v>682</v>
      </c>
      <c r="AP21" s="36">
        <v>442</v>
      </c>
      <c r="AQ21" s="36">
        <v>442</v>
      </c>
      <c r="AR21" s="36">
        <v>769</v>
      </c>
      <c r="AS21" s="36">
        <v>769</v>
      </c>
      <c r="AT21" s="36">
        <v>850</v>
      </c>
      <c r="AU21" s="36">
        <v>850</v>
      </c>
      <c r="AV21" s="36">
        <v>1335</v>
      </c>
      <c r="AW21" s="36">
        <v>1335</v>
      </c>
      <c r="AX21" s="36">
        <v>2742</v>
      </c>
      <c r="AY21" s="36">
        <v>2742</v>
      </c>
      <c r="AZ21" s="36">
        <v>2216</v>
      </c>
      <c r="BA21" s="36">
        <v>2216</v>
      </c>
      <c r="BB21" s="36">
        <v>3167</v>
      </c>
      <c r="BC21" s="36">
        <v>3167</v>
      </c>
      <c r="BD21" s="27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</row>
    <row r="22" spans="1:239" s="19" customFormat="1" ht="56.25" customHeight="1" x14ac:dyDescent="0.2">
      <c r="A22" s="155"/>
      <c r="B22" s="107" t="s">
        <v>139</v>
      </c>
      <c r="C22" s="50">
        <v>807</v>
      </c>
      <c r="D22" s="29" t="s">
        <v>75</v>
      </c>
      <c r="E22" s="29" t="s">
        <v>46</v>
      </c>
      <c r="F22" s="50" t="s">
        <v>108</v>
      </c>
      <c r="G22" s="29" t="s">
        <v>40</v>
      </c>
      <c r="H22" s="29" t="s">
        <v>39</v>
      </c>
      <c r="I22" s="143">
        <v>26475</v>
      </c>
      <c r="J22" s="143">
        <f t="shared" si="1"/>
        <v>26475</v>
      </c>
      <c r="K22" s="143">
        <f t="shared" si="0"/>
        <v>100</v>
      </c>
      <c r="L22" s="36">
        <v>1778</v>
      </c>
      <c r="M22" s="36">
        <v>1778</v>
      </c>
      <c r="N22" s="36">
        <v>1889</v>
      </c>
      <c r="O22" s="36">
        <v>1889</v>
      </c>
      <c r="P22" s="36">
        <v>1178</v>
      </c>
      <c r="Q22" s="36">
        <v>1178</v>
      </c>
      <c r="R22" s="36">
        <v>898</v>
      </c>
      <c r="S22" s="36">
        <v>898</v>
      </c>
      <c r="T22" s="36">
        <v>714</v>
      </c>
      <c r="U22" s="36">
        <v>714</v>
      </c>
      <c r="V22" s="36">
        <v>739</v>
      </c>
      <c r="W22" s="36">
        <v>739</v>
      </c>
      <c r="X22" s="36">
        <v>322</v>
      </c>
      <c r="Y22" s="36">
        <v>322</v>
      </c>
      <c r="Z22" s="36">
        <v>767</v>
      </c>
      <c r="AA22" s="36">
        <v>767</v>
      </c>
      <c r="AB22" s="36">
        <v>1424</v>
      </c>
      <c r="AC22" s="36">
        <v>1424</v>
      </c>
      <c r="AD22" s="36">
        <v>444</v>
      </c>
      <c r="AE22" s="36">
        <v>444</v>
      </c>
      <c r="AF22" s="36">
        <v>1188</v>
      </c>
      <c r="AG22" s="36">
        <v>1188</v>
      </c>
      <c r="AH22" s="36">
        <v>658</v>
      </c>
      <c r="AI22" s="36">
        <v>658</v>
      </c>
      <c r="AJ22" s="36">
        <v>713</v>
      </c>
      <c r="AK22" s="36">
        <v>713</v>
      </c>
      <c r="AL22" s="36">
        <v>858</v>
      </c>
      <c r="AM22" s="36">
        <v>858</v>
      </c>
      <c r="AN22" s="36">
        <v>721</v>
      </c>
      <c r="AO22" s="36">
        <v>721</v>
      </c>
      <c r="AP22" s="36">
        <v>467</v>
      </c>
      <c r="AQ22" s="36">
        <v>467</v>
      </c>
      <c r="AR22" s="36">
        <v>813</v>
      </c>
      <c r="AS22" s="36">
        <v>813</v>
      </c>
      <c r="AT22" s="36">
        <v>899</v>
      </c>
      <c r="AU22" s="36">
        <v>899</v>
      </c>
      <c r="AV22" s="36">
        <v>1412</v>
      </c>
      <c r="AW22" s="36">
        <v>1412</v>
      </c>
      <c r="AX22" s="36">
        <v>2901</v>
      </c>
      <c r="AY22" s="36">
        <v>2901</v>
      </c>
      <c r="AZ22" s="36">
        <v>2343</v>
      </c>
      <c r="BA22" s="36">
        <v>2343</v>
      </c>
      <c r="BB22" s="36">
        <v>3349</v>
      </c>
      <c r="BC22" s="36">
        <v>3349</v>
      </c>
      <c r="BD22" s="27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</row>
    <row r="23" spans="1:239" s="14" customFormat="1" ht="35.25" customHeight="1" x14ac:dyDescent="0.2">
      <c r="A23" s="53" t="s">
        <v>232</v>
      </c>
      <c r="B23" s="107" t="s">
        <v>213</v>
      </c>
      <c r="C23" s="50">
        <v>830</v>
      </c>
      <c r="D23" s="29" t="s">
        <v>49</v>
      </c>
      <c r="E23" s="29" t="s">
        <v>46</v>
      </c>
      <c r="F23" s="29" t="s">
        <v>58</v>
      </c>
      <c r="G23" s="29" t="s">
        <v>40</v>
      </c>
      <c r="H23" s="29" t="s">
        <v>39</v>
      </c>
      <c r="I23" s="143">
        <v>173579</v>
      </c>
      <c r="J23" s="143">
        <f t="shared" si="1"/>
        <v>82343</v>
      </c>
      <c r="K23" s="143">
        <f t="shared" si="0"/>
        <v>47.44</v>
      </c>
      <c r="L23" s="34">
        <v>12487</v>
      </c>
      <c r="M23" s="34">
        <v>4896</v>
      </c>
      <c r="N23" s="34">
        <v>37455</v>
      </c>
      <c r="O23" s="34">
        <v>19944</v>
      </c>
      <c r="P23" s="34">
        <v>5416</v>
      </c>
      <c r="Q23" s="34">
        <v>2278</v>
      </c>
      <c r="R23" s="34">
        <v>15268</v>
      </c>
      <c r="S23" s="34">
        <v>6066</v>
      </c>
      <c r="T23" s="34">
        <v>4306</v>
      </c>
      <c r="U23" s="34">
        <v>1659</v>
      </c>
      <c r="V23" s="34">
        <v>5501</v>
      </c>
      <c r="W23" s="34">
        <v>2711</v>
      </c>
      <c r="X23" s="34">
        <v>5997</v>
      </c>
      <c r="Y23" s="34">
        <v>2480</v>
      </c>
      <c r="Z23" s="34">
        <v>4419</v>
      </c>
      <c r="AA23" s="34">
        <v>2480</v>
      </c>
      <c r="AB23" s="34">
        <v>8281</v>
      </c>
      <c r="AC23" s="34">
        <v>4305</v>
      </c>
      <c r="AD23" s="34">
        <v>3859</v>
      </c>
      <c r="AE23" s="34">
        <v>1903</v>
      </c>
      <c r="AF23" s="34">
        <v>7854</v>
      </c>
      <c r="AG23" s="34">
        <v>3664</v>
      </c>
      <c r="AH23" s="34">
        <v>4065</v>
      </c>
      <c r="AI23" s="34">
        <v>1698</v>
      </c>
      <c r="AJ23" s="34">
        <v>7213</v>
      </c>
      <c r="AK23" s="34">
        <v>3509</v>
      </c>
      <c r="AL23" s="34">
        <v>7383</v>
      </c>
      <c r="AM23" s="34">
        <v>4453</v>
      </c>
      <c r="AN23" s="34">
        <v>6087</v>
      </c>
      <c r="AO23" s="34">
        <v>3305</v>
      </c>
      <c r="AP23" s="34">
        <v>4785</v>
      </c>
      <c r="AQ23" s="34">
        <v>1753</v>
      </c>
      <c r="AR23" s="34">
        <v>5722</v>
      </c>
      <c r="AS23" s="34">
        <v>2549</v>
      </c>
      <c r="AT23" s="34">
        <v>14962</v>
      </c>
      <c r="AU23" s="34">
        <v>6890</v>
      </c>
      <c r="AV23" s="34">
        <v>12519</v>
      </c>
      <c r="AW23" s="34">
        <v>5800</v>
      </c>
      <c r="AX23" s="34"/>
      <c r="AY23" s="34"/>
      <c r="AZ23" s="34"/>
      <c r="BA23" s="34"/>
      <c r="BB23" s="34"/>
      <c r="BC23" s="34"/>
      <c r="BD23" s="27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</row>
    <row r="24" spans="1:239" s="19" customFormat="1" ht="36.75" customHeight="1" x14ac:dyDescent="0.2">
      <c r="A24" s="53" t="s">
        <v>302</v>
      </c>
      <c r="B24" s="108"/>
      <c r="C24" s="29" t="s">
        <v>147</v>
      </c>
      <c r="D24" s="29" t="s">
        <v>49</v>
      </c>
      <c r="E24" s="29" t="s">
        <v>35</v>
      </c>
      <c r="F24" s="29" t="s">
        <v>110</v>
      </c>
      <c r="G24" s="29" t="s">
        <v>40</v>
      </c>
      <c r="H24" s="29" t="s">
        <v>39</v>
      </c>
      <c r="I24" s="143">
        <v>24629</v>
      </c>
      <c r="J24" s="143">
        <f>J25+J26</f>
        <v>6602</v>
      </c>
      <c r="K24" s="143">
        <f t="shared" si="0"/>
        <v>26.81</v>
      </c>
      <c r="L24" s="194">
        <f t="shared" ref="L24:BC24" si="2">L25+L26</f>
        <v>0</v>
      </c>
      <c r="M24" s="194">
        <f t="shared" si="2"/>
        <v>0</v>
      </c>
      <c r="N24" s="194">
        <f t="shared" si="2"/>
        <v>0</v>
      </c>
      <c r="O24" s="194">
        <f t="shared" si="2"/>
        <v>0</v>
      </c>
      <c r="P24" s="194">
        <f t="shared" si="2"/>
        <v>0</v>
      </c>
      <c r="Q24" s="194">
        <f t="shared" si="2"/>
        <v>0</v>
      </c>
      <c r="R24" s="194">
        <f t="shared" si="2"/>
        <v>0</v>
      </c>
      <c r="S24" s="194">
        <f t="shared" si="2"/>
        <v>0</v>
      </c>
      <c r="T24" s="194">
        <f t="shared" si="2"/>
        <v>0</v>
      </c>
      <c r="U24" s="194">
        <f t="shared" si="2"/>
        <v>0</v>
      </c>
      <c r="V24" s="194">
        <f t="shared" si="2"/>
        <v>0</v>
      </c>
      <c r="W24" s="194">
        <f t="shared" si="2"/>
        <v>0</v>
      </c>
      <c r="X24" s="194">
        <f t="shared" si="2"/>
        <v>0</v>
      </c>
      <c r="Y24" s="194">
        <f t="shared" si="2"/>
        <v>0</v>
      </c>
      <c r="Z24" s="194">
        <f t="shared" si="2"/>
        <v>0</v>
      </c>
      <c r="AA24" s="194">
        <f t="shared" si="2"/>
        <v>0</v>
      </c>
      <c r="AB24" s="194">
        <f t="shared" si="2"/>
        <v>0</v>
      </c>
      <c r="AC24" s="194">
        <f t="shared" si="2"/>
        <v>0</v>
      </c>
      <c r="AD24" s="194">
        <f t="shared" si="2"/>
        <v>0</v>
      </c>
      <c r="AE24" s="194">
        <f t="shared" si="2"/>
        <v>0</v>
      </c>
      <c r="AF24" s="194">
        <f t="shared" si="2"/>
        <v>0</v>
      </c>
      <c r="AG24" s="194">
        <f t="shared" si="2"/>
        <v>0</v>
      </c>
      <c r="AH24" s="194">
        <f t="shared" si="2"/>
        <v>0</v>
      </c>
      <c r="AI24" s="194">
        <f t="shared" si="2"/>
        <v>0</v>
      </c>
      <c r="AJ24" s="194">
        <f t="shared" si="2"/>
        <v>0</v>
      </c>
      <c r="AK24" s="194">
        <f t="shared" si="2"/>
        <v>0</v>
      </c>
      <c r="AL24" s="194">
        <f t="shared" si="2"/>
        <v>0</v>
      </c>
      <c r="AM24" s="194">
        <f t="shared" si="2"/>
        <v>0</v>
      </c>
      <c r="AN24" s="194">
        <f t="shared" si="2"/>
        <v>0</v>
      </c>
      <c r="AO24" s="194">
        <f t="shared" si="2"/>
        <v>0</v>
      </c>
      <c r="AP24" s="194">
        <f t="shared" si="2"/>
        <v>0</v>
      </c>
      <c r="AQ24" s="194">
        <f t="shared" si="2"/>
        <v>0</v>
      </c>
      <c r="AR24" s="194">
        <f t="shared" si="2"/>
        <v>3173</v>
      </c>
      <c r="AS24" s="194">
        <f t="shared" si="2"/>
        <v>0</v>
      </c>
      <c r="AT24" s="194">
        <f t="shared" si="2"/>
        <v>0</v>
      </c>
      <c r="AU24" s="194">
        <f t="shared" si="2"/>
        <v>0</v>
      </c>
      <c r="AV24" s="194">
        <f t="shared" si="2"/>
        <v>0</v>
      </c>
      <c r="AW24" s="194">
        <f t="shared" si="2"/>
        <v>0</v>
      </c>
      <c r="AX24" s="194">
        <f t="shared" si="2"/>
        <v>0</v>
      </c>
      <c r="AY24" s="194">
        <f t="shared" si="2"/>
        <v>0</v>
      </c>
      <c r="AZ24" s="194">
        <f t="shared" si="2"/>
        <v>21456</v>
      </c>
      <c r="BA24" s="194">
        <f t="shared" si="2"/>
        <v>6602</v>
      </c>
      <c r="BB24" s="194">
        <f t="shared" si="2"/>
        <v>0</v>
      </c>
      <c r="BC24" s="194">
        <f t="shared" si="2"/>
        <v>0</v>
      </c>
      <c r="BD24" s="27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</row>
    <row r="25" spans="1:239" s="19" customFormat="1" ht="36.75" customHeight="1" x14ac:dyDescent="0.2">
      <c r="A25" s="54" t="s">
        <v>222</v>
      </c>
      <c r="B25" s="109" t="s">
        <v>139</v>
      </c>
      <c r="C25" s="21" t="s">
        <v>147</v>
      </c>
      <c r="D25" s="21" t="s">
        <v>49</v>
      </c>
      <c r="E25" s="21" t="s">
        <v>35</v>
      </c>
      <c r="F25" s="21" t="s">
        <v>55</v>
      </c>
      <c r="G25" s="21" t="s">
        <v>40</v>
      </c>
      <c r="H25" s="21" t="s">
        <v>39</v>
      </c>
      <c r="I25" s="143">
        <v>14854</v>
      </c>
      <c r="J25" s="143">
        <f t="shared" si="1"/>
        <v>0</v>
      </c>
      <c r="K25" s="143">
        <f t="shared" si="0"/>
        <v>0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>
        <v>14854</v>
      </c>
      <c r="BA25" s="36"/>
      <c r="BB25" s="36"/>
      <c r="BC25" s="36"/>
      <c r="BD25" s="42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</row>
    <row r="26" spans="1:239" s="19" customFormat="1" ht="38.25" customHeight="1" x14ac:dyDescent="0.2">
      <c r="A26" s="54" t="s">
        <v>223</v>
      </c>
      <c r="B26" s="109" t="s">
        <v>213</v>
      </c>
      <c r="C26" s="21" t="s">
        <v>147</v>
      </c>
      <c r="D26" s="21" t="s">
        <v>49</v>
      </c>
      <c r="E26" s="21" t="s">
        <v>35</v>
      </c>
      <c r="F26" s="21" t="s">
        <v>56</v>
      </c>
      <c r="G26" s="21" t="s">
        <v>40</v>
      </c>
      <c r="H26" s="21" t="s">
        <v>39</v>
      </c>
      <c r="I26" s="143">
        <v>9775</v>
      </c>
      <c r="J26" s="143">
        <f t="shared" si="1"/>
        <v>6602</v>
      </c>
      <c r="K26" s="143">
        <f t="shared" si="0"/>
        <v>67.540000000000006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>
        <v>3173</v>
      </c>
      <c r="AS26" s="36"/>
      <c r="AT26" s="36"/>
      <c r="AU26" s="36"/>
      <c r="AV26" s="36"/>
      <c r="AW26" s="36"/>
      <c r="AX26" s="36"/>
      <c r="AY26" s="36"/>
      <c r="AZ26" s="36">
        <v>6602</v>
      </c>
      <c r="BA26" s="36">
        <v>6602</v>
      </c>
      <c r="BB26" s="36"/>
      <c r="BC26" s="36"/>
      <c r="BD26" s="42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</row>
    <row r="27" spans="1:239" s="19" customFormat="1" ht="36" customHeight="1" x14ac:dyDescent="0.2">
      <c r="A27" s="53" t="s">
        <v>218</v>
      </c>
      <c r="B27" s="107" t="s">
        <v>213</v>
      </c>
      <c r="C27" s="29" t="s">
        <v>138</v>
      </c>
      <c r="D27" s="29" t="s">
        <v>63</v>
      </c>
      <c r="E27" s="29" t="s">
        <v>35</v>
      </c>
      <c r="F27" s="29" t="s">
        <v>65</v>
      </c>
      <c r="G27" s="29" t="s">
        <v>40</v>
      </c>
      <c r="H27" s="29" t="s">
        <v>39</v>
      </c>
      <c r="I27" s="143">
        <v>67366</v>
      </c>
      <c r="J27" s="143">
        <f t="shared" si="1"/>
        <v>28165.47</v>
      </c>
      <c r="K27" s="143">
        <f t="shared" si="0"/>
        <v>41.81</v>
      </c>
      <c r="L27" s="34">
        <v>1262</v>
      </c>
      <c r="M27" s="34">
        <v>675.9</v>
      </c>
      <c r="N27" s="34">
        <v>20232</v>
      </c>
      <c r="O27" s="34">
        <v>7354.91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>
        <v>4506</v>
      </c>
      <c r="AC27" s="34">
        <v>2451.9899999999998</v>
      </c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>
        <v>1802</v>
      </c>
      <c r="AW27" s="34">
        <v>871.95</v>
      </c>
      <c r="AX27" s="34">
        <v>38098</v>
      </c>
      <c r="AY27" s="34">
        <v>16259.15</v>
      </c>
      <c r="AZ27" s="34">
        <v>564</v>
      </c>
      <c r="BA27" s="34">
        <v>218.64</v>
      </c>
      <c r="BB27" s="34">
        <v>902</v>
      </c>
      <c r="BC27" s="34">
        <v>332.93</v>
      </c>
      <c r="BD27" s="27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</row>
    <row r="28" spans="1:239" s="19" customFormat="1" ht="42" customHeight="1" x14ac:dyDescent="0.2">
      <c r="A28" s="53" t="s">
        <v>233</v>
      </c>
      <c r="B28" s="107" t="s">
        <v>213</v>
      </c>
      <c r="C28" s="29" t="s">
        <v>133</v>
      </c>
      <c r="D28" s="29" t="s">
        <v>36</v>
      </c>
      <c r="E28" s="29" t="s">
        <v>53</v>
      </c>
      <c r="F28" s="29" t="s">
        <v>54</v>
      </c>
      <c r="G28" s="29" t="s">
        <v>40</v>
      </c>
      <c r="H28" s="29" t="s">
        <v>39</v>
      </c>
      <c r="I28" s="143">
        <v>502050</v>
      </c>
      <c r="J28" s="143">
        <f t="shared" si="1"/>
        <v>31966.07</v>
      </c>
      <c r="K28" s="143">
        <f t="shared" si="0"/>
        <v>6.37</v>
      </c>
      <c r="L28" s="34"/>
      <c r="M28" s="34"/>
      <c r="N28" s="34">
        <v>29579</v>
      </c>
      <c r="O28" s="34">
        <v>2517.86</v>
      </c>
      <c r="P28" s="34"/>
      <c r="Q28" s="34"/>
      <c r="R28" s="34"/>
      <c r="S28" s="34"/>
      <c r="T28" s="34">
        <v>17290</v>
      </c>
      <c r="U28" s="34">
        <v>3352.62</v>
      </c>
      <c r="V28" s="34"/>
      <c r="W28" s="34"/>
      <c r="X28" s="34"/>
      <c r="Y28" s="34"/>
      <c r="Z28" s="34"/>
      <c r="AA28" s="34"/>
      <c r="AB28" s="34">
        <v>34059</v>
      </c>
      <c r="AC28" s="34">
        <v>17758.3</v>
      </c>
      <c r="AD28" s="34"/>
      <c r="AE28" s="34"/>
      <c r="AF28" s="34">
        <v>64852</v>
      </c>
      <c r="AG28" s="34">
        <v>3923.89</v>
      </c>
      <c r="AH28" s="34"/>
      <c r="AI28" s="34"/>
      <c r="AJ28" s="34"/>
      <c r="AK28" s="34"/>
      <c r="AL28" s="34">
        <v>7570</v>
      </c>
      <c r="AM28" s="34">
        <v>0</v>
      </c>
      <c r="AN28" s="34"/>
      <c r="AO28" s="34"/>
      <c r="AP28" s="34"/>
      <c r="AQ28" s="34"/>
      <c r="AR28" s="34"/>
      <c r="AS28" s="34"/>
      <c r="AT28" s="34">
        <v>88700</v>
      </c>
      <c r="AU28" s="34">
        <v>0</v>
      </c>
      <c r="AV28" s="34"/>
      <c r="AW28" s="34"/>
      <c r="AX28" s="34">
        <v>260000</v>
      </c>
      <c r="AY28" s="34">
        <v>4413.3999999999996</v>
      </c>
      <c r="AZ28" s="34"/>
      <c r="BA28" s="34"/>
      <c r="BB28" s="34"/>
      <c r="BC28" s="34"/>
      <c r="BD28" s="27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</row>
    <row r="29" spans="1:239" s="19" customFormat="1" ht="61.5" customHeight="1" x14ac:dyDescent="0.2">
      <c r="A29" s="100" t="s">
        <v>234</v>
      </c>
      <c r="B29" s="110" t="s">
        <v>110</v>
      </c>
      <c r="C29" s="29" t="s">
        <v>148</v>
      </c>
      <c r="D29" s="29" t="s">
        <v>110</v>
      </c>
      <c r="E29" s="29" t="s">
        <v>110</v>
      </c>
      <c r="F29" s="29" t="s">
        <v>110</v>
      </c>
      <c r="G29" s="29" t="s">
        <v>110</v>
      </c>
      <c r="H29" s="29" t="s">
        <v>39</v>
      </c>
      <c r="I29" s="143">
        <v>1662665</v>
      </c>
      <c r="J29" s="143">
        <f>J30+J31+J32+J33+J34+J35+J36+J37+J38+J39</f>
        <v>226200.97</v>
      </c>
      <c r="K29" s="143">
        <f t="shared" si="0"/>
        <v>13.6</v>
      </c>
      <c r="L29" s="194">
        <f>L30+L31+L32+L33+L34+L35+L36+L37+L38+L39</f>
        <v>35694</v>
      </c>
      <c r="M29" s="194">
        <f t="shared" ref="M29:BC29" si="3">M30+M31+M32+M33+M34+M35+M36+M37+M38+M39</f>
        <v>5906</v>
      </c>
      <c r="N29" s="194">
        <f t="shared" si="3"/>
        <v>228248</v>
      </c>
      <c r="O29" s="194">
        <f t="shared" si="3"/>
        <v>165751.32</v>
      </c>
      <c r="P29" s="194">
        <f t="shared" si="3"/>
        <v>0</v>
      </c>
      <c r="Q29" s="194">
        <f t="shared" si="3"/>
        <v>0</v>
      </c>
      <c r="R29" s="194">
        <f t="shared" si="3"/>
        <v>20939</v>
      </c>
      <c r="S29" s="194">
        <f t="shared" si="3"/>
        <v>0</v>
      </c>
      <c r="T29" s="194">
        <f t="shared" si="3"/>
        <v>13500</v>
      </c>
      <c r="U29" s="194">
        <f t="shared" si="3"/>
        <v>4799.84</v>
      </c>
      <c r="V29" s="194">
        <f t="shared" si="3"/>
        <v>25567</v>
      </c>
      <c r="W29" s="194">
        <f t="shared" si="3"/>
        <v>0</v>
      </c>
      <c r="X29" s="194">
        <f t="shared" si="3"/>
        <v>65847</v>
      </c>
      <c r="Y29" s="194">
        <f t="shared" si="3"/>
        <v>29405.279999999999</v>
      </c>
      <c r="Z29" s="194">
        <f t="shared" si="3"/>
        <v>32214</v>
      </c>
      <c r="AA29" s="194">
        <f t="shared" si="3"/>
        <v>2586.2199999999998</v>
      </c>
      <c r="AB29" s="194">
        <f t="shared" si="3"/>
        <v>95766</v>
      </c>
      <c r="AC29" s="194">
        <f t="shared" si="3"/>
        <v>5963.8</v>
      </c>
      <c r="AD29" s="194">
        <f t="shared" si="3"/>
        <v>0</v>
      </c>
      <c r="AE29" s="194">
        <f t="shared" si="3"/>
        <v>0</v>
      </c>
      <c r="AF29" s="194">
        <f t="shared" si="3"/>
        <v>53000</v>
      </c>
      <c r="AG29" s="194">
        <f t="shared" si="3"/>
        <v>0</v>
      </c>
      <c r="AH29" s="194">
        <f t="shared" si="3"/>
        <v>26213</v>
      </c>
      <c r="AI29" s="194">
        <f t="shared" si="3"/>
        <v>0</v>
      </c>
      <c r="AJ29" s="194">
        <f t="shared" si="3"/>
        <v>0</v>
      </c>
      <c r="AK29" s="194">
        <f t="shared" si="3"/>
        <v>0</v>
      </c>
      <c r="AL29" s="194">
        <f t="shared" si="3"/>
        <v>0</v>
      </c>
      <c r="AM29" s="194">
        <f t="shared" si="3"/>
        <v>0</v>
      </c>
      <c r="AN29" s="194">
        <f t="shared" si="3"/>
        <v>14580</v>
      </c>
      <c r="AO29" s="194">
        <f t="shared" si="3"/>
        <v>3347.64</v>
      </c>
      <c r="AP29" s="194">
        <f t="shared" si="3"/>
        <v>57088</v>
      </c>
      <c r="AQ29" s="194">
        <f t="shared" si="3"/>
        <v>4401.47</v>
      </c>
      <c r="AR29" s="194">
        <f t="shared" si="3"/>
        <v>0</v>
      </c>
      <c r="AS29" s="194">
        <f t="shared" si="3"/>
        <v>0</v>
      </c>
      <c r="AT29" s="194">
        <f t="shared" si="3"/>
        <v>132295</v>
      </c>
      <c r="AU29" s="194">
        <f t="shared" si="3"/>
        <v>4039.4</v>
      </c>
      <c r="AV29" s="194">
        <f t="shared" si="3"/>
        <v>0</v>
      </c>
      <c r="AW29" s="194">
        <f t="shared" si="3"/>
        <v>0</v>
      </c>
      <c r="AX29" s="194">
        <f t="shared" si="3"/>
        <v>827467</v>
      </c>
      <c r="AY29" s="194">
        <f t="shared" si="3"/>
        <v>0</v>
      </c>
      <c r="AZ29" s="194">
        <f t="shared" si="3"/>
        <v>15695</v>
      </c>
      <c r="BA29" s="194">
        <f t="shared" si="3"/>
        <v>0</v>
      </c>
      <c r="BB29" s="194">
        <f t="shared" si="3"/>
        <v>18552</v>
      </c>
      <c r="BC29" s="194">
        <f t="shared" si="3"/>
        <v>0</v>
      </c>
      <c r="BD29" s="27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</row>
    <row r="30" spans="1:239" s="19" customFormat="1" ht="36.75" customHeight="1" x14ac:dyDescent="0.2">
      <c r="A30" s="156" t="s">
        <v>224</v>
      </c>
      <c r="B30" s="171" t="s">
        <v>213</v>
      </c>
      <c r="C30" s="21" t="s">
        <v>148</v>
      </c>
      <c r="D30" s="21" t="s">
        <v>63</v>
      </c>
      <c r="E30" s="21" t="s">
        <v>35</v>
      </c>
      <c r="F30" s="21" t="s">
        <v>155</v>
      </c>
      <c r="G30" s="21" t="s">
        <v>150</v>
      </c>
      <c r="H30" s="21" t="s">
        <v>39</v>
      </c>
      <c r="I30" s="143">
        <v>120697</v>
      </c>
      <c r="J30" s="143">
        <f t="shared" si="1"/>
        <v>103739.23</v>
      </c>
      <c r="K30" s="143">
        <f t="shared" si="0"/>
        <v>85.95</v>
      </c>
      <c r="L30" s="37"/>
      <c r="M30" s="37"/>
      <c r="N30" s="37">
        <v>79050</v>
      </c>
      <c r="O30" s="37">
        <v>79050</v>
      </c>
      <c r="P30" s="37"/>
      <c r="Q30" s="37"/>
      <c r="R30" s="37"/>
      <c r="S30" s="37"/>
      <c r="T30" s="37"/>
      <c r="U30" s="37"/>
      <c r="V30" s="37"/>
      <c r="W30" s="37"/>
      <c r="X30" s="37">
        <v>41647</v>
      </c>
      <c r="Y30" s="37">
        <v>24689.23</v>
      </c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42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</row>
    <row r="31" spans="1:239" s="19" customFormat="1" ht="36" customHeight="1" x14ac:dyDescent="0.2">
      <c r="A31" s="156"/>
      <c r="B31" s="172"/>
      <c r="C31" s="21" t="s">
        <v>148</v>
      </c>
      <c r="D31" s="21" t="s">
        <v>63</v>
      </c>
      <c r="E31" s="21" t="s">
        <v>35</v>
      </c>
      <c r="F31" s="21" t="s">
        <v>130</v>
      </c>
      <c r="G31" s="21" t="s">
        <v>40</v>
      </c>
      <c r="H31" s="21" t="s">
        <v>39</v>
      </c>
      <c r="I31" s="143">
        <v>35050</v>
      </c>
      <c r="J31" s="143">
        <f t="shared" si="1"/>
        <v>19207.439999999999</v>
      </c>
      <c r="K31" s="143">
        <f t="shared" si="0"/>
        <v>54.8</v>
      </c>
      <c r="L31" s="37"/>
      <c r="M31" s="37"/>
      <c r="N31" s="37">
        <v>12370</v>
      </c>
      <c r="O31" s="37">
        <v>9896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>
        <v>8100</v>
      </c>
      <c r="AC31" s="37">
        <v>5963.8</v>
      </c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>
        <v>14580</v>
      </c>
      <c r="AO31" s="37">
        <v>3347.64</v>
      </c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42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</row>
    <row r="32" spans="1:239" s="19" customFormat="1" ht="36.75" customHeight="1" x14ac:dyDescent="0.2">
      <c r="A32" s="156"/>
      <c r="B32" s="173"/>
      <c r="C32" s="21" t="s">
        <v>148</v>
      </c>
      <c r="D32" s="21" t="s">
        <v>63</v>
      </c>
      <c r="E32" s="21" t="s">
        <v>35</v>
      </c>
      <c r="F32" s="21" t="s">
        <v>151</v>
      </c>
      <c r="G32" s="21" t="s">
        <v>150</v>
      </c>
      <c r="H32" s="21" t="s">
        <v>39</v>
      </c>
      <c r="I32" s="143">
        <v>18552</v>
      </c>
      <c r="J32" s="143">
        <f t="shared" si="1"/>
        <v>0</v>
      </c>
      <c r="K32" s="143">
        <f t="shared" si="0"/>
        <v>0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>
        <v>18552</v>
      </c>
      <c r="BC32" s="37"/>
      <c r="BD32" s="42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</row>
    <row r="33" spans="1:239" s="19" customFormat="1" ht="32.25" customHeight="1" x14ac:dyDescent="0.2">
      <c r="A33" s="156" t="s">
        <v>225</v>
      </c>
      <c r="B33" s="171" t="s">
        <v>213</v>
      </c>
      <c r="C33" s="21" t="s">
        <v>148</v>
      </c>
      <c r="D33" s="21" t="s">
        <v>63</v>
      </c>
      <c r="E33" s="21" t="s">
        <v>45</v>
      </c>
      <c r="F33" s="21" t="s">
        <v>156</v>
      </c>
      <c r="G33" s="21" t="s">
        <v>150</v>
      </c>
      <c r="H33" s="21" t="s">
        <v>39</v>
      </c>
      <c r="I33" s="143">
        <v>787897</v>
      </c>
      <c r="J33" s="143">
        <f t="shared" si="1"/>
        <v>4039.4</v>
      </c>
      <c r="K33" s="143">
        <f t="shared" si="0"/>
        <v>0.51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>
        <v>1830</v>
      </c>
      <c r="AA33" s="36"/>
      <c r="AB33" s="36">
        <v>44000</v>
      </c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>
        <v>86810</v>
      </c>
      <c r="AU33" s="36">
        <v>4039.4</v>
      </c>
      <c r="AV33" s="36"/>
      <c r="AW33" s="36"/>
      <c r="AX33" s="36">
        <v>655257</v>
      </c>
      <c r="AY33" s="36"/>
      <c r="AZ33" s="36"/>
      <c r="BA33" s="36"/>
      <c r="BB33" s="36"/>
      <c r="BC33" s="36"/>
      <c r="BD33" s="42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</row>
    <row r="34" spans="1:239" s="19" customFormat="1" ht="32.25" customHeight="1" x14ac:dyDescent="0.2">
      <c r="A34" s="157"/>
      <c r="B34" s="172"/>
      <c r="C34" s="21" t="s">
        <v>148</v>
      </c>
      <c r="D34" s="21" t="s">
        <v>63</v>
      </c>
      <c r="E34" s="21" t="s">
        <v>45</v>
      </c>
      <c r="F34" s="21" t="s">
        <v>157</v>
      </c>
      <c r="G34" s="21" t="s">
        <v>40</v>
      </c>
      <c r="H34" s="21" t="s">
        <v>39</v>
      </c>
      <c r="I34" s="143">
        <v>328168</v>
      </c>
      <c r="J34" s="143">
        <f t="shared" si="1"/>
        <v>50409.58</v>
      </c>
      <c r="K34" s="143">
        <f t="shared" si="0"/>
        <v>15.36</v>
      </c>
      <c r="L34" s="36">
        <v>35694</v>
      </c>
      <c r="M34" s="36">
        <v>5906</v>
      </c>
      <c r="N34" s="36">
        <v>50051</v>
      </c>
      <c r="O34" s="36">
        <v>28000</v>
      </c>
      <c r="P34" s="36"/>
      <c r="Q34" s="36"/>
      <c r="R34" s="36">
        <v>20939</v>
      </c>
      <c r="S34" s="36"/>
      <c r="T34" s="36">
        <v>13500</v>
      </c>
      <c r="U34" s="36">
        <v>4799.84</v>
      </c>
      <c r="V34" s="36">
        <v>567</v>
      </c>
      <c r="W34" s="36"/>
      <c r="X34" s="36">
        <v>9000</v>
      </c>
      <c r="Y34" s="36">
        <v>4716.05</v>
      </c>
      <c r="Z34" s="36">
        <v>18450</v>
      </c>
      <c r="AA34" s="36">
        <v>2586.2199999999998</v>
      </c>
      <c r="AB34" s="36">
        <v>43666</v>
      </c>
      <c r="AC34" s="36"/>
      <c r="AD34" s="36"/>
      <c r="AE34" s="36"/>
      <c r="AF34" s="36">
        <v>53000</v>
      </c>
      <c r="AG34" s="36"/>
      <c r="AH34" s="36">
        <v>26213</v>
      </c>
      <c r="AI34" s="36"/>
      <c r="AJ34" s="36"/>
      <c r="AK34" s="36"/>
      <c r="AL34" s="36"/>
      <c r="AM34" s="36"/>
      <c r="AN34" s="36"/>
      <c r="AO34" s="36"/>
      <c r="AP34" s="36">
        <v>57088</v>
      </c>
      <c r="AQ34" s="36">
        <v>4401.47</v>
      </c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42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</row>
    <row r="35" spans="1:239" s="19" customFormat="1" ht="32.25" customHeight="1" x14ac:dyDescent="0.2">
      <c r="A35" s="101"/>
      <c r="B35" s="111"/>
      <c r="C35" s="21" t="s">
        <v>148</v>
      </c>
      <c r="D35" s="21" t="s">
        <v>63</v>
      </c>
      <c r="E35" s="21" t="s">
        <v>45</v>
      </c>
      <c r="F35" s="21" t="s">
        <v>151</v>
      </c>
      <c r="G35" s="21" t="s">
        <v>150</v>
      </c>
      <c r="H35" s="21" t="s">
        <v>39</v>
      </c>
      <c r="I35" s="143">
        <v>172210</v>
      </c>
      <c r="J35" s="143">
        <f t="shared" si="1"/>
        <v>0</v>
      </c>
      <c r="K35" s="143">
        <f t="shared" si="0"/>
        <v>0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>
        <v>172210</v>
      </c>
      <c r="AY35" s="36"/>
      <c r="AZ35" s="36"/>
      <c r="BA35" s="36"/>
      <c r="BB35" s="36"/>
      <c r="BC35" s="36"/>
      <c r="BD35" s="42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</row>
    <row r="36" spans="1:239" s="19" customFormat="1" ht="32.25" customHeight="1" x14ac:dyDescent="0.2">
      <c r="A36" s="158" t="s">
        <v>226</v>
      </c>
      <c r="B36" s="171" t="s">
        <v>213</v>
      </c>
      <c r="C36" s="21" t="s">
        <v>148</v>
      </c>
      <c r="D36" s="21" t="s">
        <v>51</v>
      </c>
      <c r="E36" s="21" t="s">
        <v>36</v>
      </c>
      <c r="F36" s="21" t="s">
        <v>74</v>
      </c>
      <c r="G36" s="21" t="s">
        <v>150</v>
      </c>
      <c r="H36" s="21" t="s">
        <v>39</v>
      </c>
      <c r="I36" s="143">
        <v>65162</v>
      </c>
      <c r="J36" s="143">
        <f t="shared" si="1"/>
        <v>24115.01</v>
      </c>
      <c r="K36" s="143">
        <f t="shared" si="0"/>
        <v>37.01</v>
      </c>
      <c r="L36" s="36"/>
      <c r="M36" s="36"/>
      <c r="N36" s="36">
        <v>38592</v>
      </c>
      <c r="O36" s="36">
        <v>24115.01</v>
      </c>
      <c r="P36" s="36"/>
      <c r="Q36" s="36"/>
      <c r="R36" s="36"/>
      <c r="S36" s="36"/>
      <c r="T36" s="36"/>
      <c r="U36" s="36"/>
      <c r="V36" s="36">
        <v>18000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>
        <v>8570</v>
      </c>
      <c r="BA36" s="36"/>
      <c r="BB36" s="36"/>
      <c r="BC36" s="36"/>
      <c r="BD36" s="42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</row>
    <row r="37" spans="1:239" s="19" customFormat="1" ht="48.75" customHeight="1" x14ac:dyDescent="0.2">
      <c r="A37" s="156"/>
      <c r="B37" s="173"/>
      <c r="C37" s="21" t="s">
        <v>148</v>
      </c>
      <c r="D37" s="21" t="s">
        <v>51</v>
      </c>
      <c r="E37" s="21" t="s">
        <v>36</v>
      </c>
      <c r="F37" s="21" t="s">
        <v>314</v>
      </c>
      <c r="G37" s="21" t="s">
        <v>40</v>
      </c>
      <c r="H37" s="21" t="s">
        <v>39</v>
      </c>
      <c r="I37" s="143">
        <v>64544</v>
      </c>
      <c r="J37" s="143">
        <f t="shared" si="1"/>
        <v>0</v>
      </c>
      <c r="K37" s="143">
        <f t="shared" si="0"/>
        <v>0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>
        <v>11934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>
        <v>45485</v>
      </c>
      <c r="AU37" s="36"/>
      <c r="AV37" s="36"/>
      <c r="AW37" s="36"/>
      <c r="AX37" s="36"/>
      <c r="AY37" s="36"/>
      <c r="AZ37" s="36">
        <v>7125</v>
      </c>
      <c r="BA37" s="36"/>
      <c r="BB37" s="36"/>
      <c r="BC37" s="36"/>
      <c r="BD37" s="42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</row>
    <row r="38" spans="1:239" s="19" customFormat="1" ht="77.25" customHeight="1" x14ac:dyDescent="0.2">
      <c r="A38" s="54" t="s">
        <v>303</v>
      </c>
      <c r="B38" s="109" t="s">
        <v>213</v>
      </c>
      <c r="C38" s="21" t="s">
        <v>148</v>
      </c>
      <c r="D38" s="21" t="s">
        <v>51</v>
      </c>
      <c r="E38" s="21" t="s">
        <v>36</v>
      </c>
      <c r="F38" s="21" t="s">
        <v>312</v>
      </c>
      <c r="G38" s="21" t="s">
        <v>40</v>
      </c>
      <c r="H38" s="21" t="s">
        <v>39</v>
      </c>
      <c r="I38" s="143">
        <v>7200</v>
      </c>
      <c r="J38" s="143">
        <f t="shared" si="1"/>
        <v>0</v>
      </c>
      <c r="K38" s="143">
        <f t="shared" si="0"/>
        <v>0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>
        <v>7200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42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</row>
    <row r="39" spans="1:239" s="19" customFormat="1" ht="48.75" customHeight="1" x14ac:dyDescent="0.2">
      <c r="A39" s="54" t="s">
        <v>304</v>
      </c>
      <c r="B39" s="109" t="s">
        <v>213</v>
      </c>
      <c r="C39" s="21" t="s">
        <v>148</v>
      </c>
      <c r="D39" s="21" t="s">
        <v>125</v>
      </c>
      <c r="E39" s="21" t="s">
        <v>49</v>
      </c>
      <c r="F39" s="21" t="s">
        <v>313</v>
      </c>
      <c r="G39" s="21" t="s">
        <v>150</v>
      </c>
      <c r="H39" s="21" t="s">
        <v>39</v>
      </c>
      <c r="I39" s="143">
        <v>63185</v>
      </c>
      <c r="J39" s="143">
        <f t="shared" si="1"/>
        <v>24690.31</v>
      </c>
      <c r="K39" s="143">
        <f t="shared" si="0"/>
        <v>39.08</v>
      </c>
      <c r="L39" s="36"/>
      <c r="M39" s="36"/>
      <c r="N39" s="36">
        <v>48185</v>
      </c>
      <c r="O39" s="36">
        <v>24690.31</v>
      </c>
      <c r="P39" s="36"/>
      <c r="Q39" s="36"/>
      <c r="R39" s="36"/>
      <c r="S39" s="36"/>
      <c r="T39" s="36"/>
      <c r="U39" s="36"/>
      <c r="V39" s="36">
        <v>7000</v>
      </c>
      <c r="W39" s="36"/>
      <c r="X39" s="36">
        <v>8000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42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</row>
    <row r="40" spans="1:239" s="14" customFormat="1" ht="48.75" customHeight="1" x14ac:dyDescent="0.2">
      <c r="A40" s="53" t="s">
        <v>305</v>
      </c>
      <c r="B40" s="107"/>
      <c r="C40" s="29"/>
      <c r="D40" s="29"/>
      <c r="E40" s="29"/>
      <c r="F40" s="29"/>
      <c r="G40" s="29"/>
      <c r="H40" s="29"/>
      <c r="I40" s="143">
        <v>542340</v>
      </c>
      <c r="J40" s="143">
        <f>J41+J42+J43</f>
        <v>0</v>
      </c>
      <c r="K40" s="143">
        <f t="shared" si="0"/>
        <v>0</v>
      </c>
      <c r="L40" s="194">
        <f>L41+L42+L43</f>
        <v>0</v>
      </c>
      <c r="M40" s="194">
        <f t="shared" ref="M40:BC40" si="4">M41+M42+M43</f>
        <v>0</v>
      </c>
      <c r="N40" s="194">
        <f t="shared" si="4"/>
        <v>542340</v>
      </c>
      <c r="O40" s="194">
        <f t="shared" si="4"/>
        <v>0</v>
      </c>
      <c r="P40" s="194">
        <f t="shared" si="4"/>
        <v>0</v>
      </c>
      <c r="Q40" s="194">
        <f t="shared" si="4"/>
        <v>0</v>
      </c>
      <c r="R40" s="194">
        <f t="shared" si="4"/>
        <v>0</v>
      </c>
      <c r="S40" s="194">
        <f t="shared" si="4"/>
        <v>0</v>
      </c>
      <c r="T40" s="194">
        <f t="shared" si="4"/>
        <v>0</v>
      </c>
      <c r="U40" s="194">
        <f t="shared" si="4"/>
        <v>0</v>
      </c>
      <c r="V40" s="194">
        <f t="shared" si="4"/>
        <v>0</v>
      </c>
      <c r="W40" s="194">
        <f t="shared" si="4"/>
        <v>0</v>
      </c>
      <c r="X40" s="194">
        <f t="shared" si="4"/>
        <v>0</v>
      </c>
      <c r="Y40" s="194">
        <f t="shared" si="4"/>
        <v>0</v>
      </c>
      <c r="Z40" s="194">
        <f t="shared" si="4"/>
        <v>0</v>
      </c>
      <c r="AA40" s="194">
        <f t="shared" si="4"/>
        <v>0</v>
      </c>
      <c r="AB40" s="194">
        <f t="shared" si="4"/>
        <v>0</v>
      </c>
      <c r="AC40" s="194">
        <f t="shared" si="4"/>
        <v>0</v>
      </c>
      <c r="AD40" s="194">
        <f t="shared" si="4"/>
        <v>0</v>
      </c>
      <c r="AE40" s="194">
        <f t="shared" si="4"/>
        <v>0</v>
      </c>
      <c r="AF40" s="194">
        <f t="shared" si="4"/>
        <v>0</v>
      </c>
      <c r="AG40" s="194">
        <f t="shared" si="4"/>
        <v>0</v>
      </c>
      <c r="AH40" s="194">
        <f t="shared" si="4"/>
        <v>0</v>
      </c>
      <c r="AI40" s="194">
        <f t="shared" si="4"/>
        <v>0</v>
      </c>
      <c r="AJ40" s="194">
        <f t="shared" si="4"/>
        <v>0</v>
      </c>
      <c r="AK40" s="194">
        <f t="shared" si="4"/>
        <v>0</v>
      </c>
      <c r="AL40" s="194">
        <f t="shared" si="4"/>
        <v>0</v>
      </c>
      <c r="AM40" s="194">
        <f t="shared" si="4"/>
        <v>0</v>
      </c>
      <c r="AN40" s="194">
        <f t="shared" si="4"/>
        <v>0</v>
      </c>
      <c r="AO40" s="194">
        <f t="shared" si="4"/>
        <v>0</v>
      </c>
      <c r="AP40" s="194">
        <f t="shared" si="4"/>
        <v>0</v>
      </c>
      <c r="AQ40" s="194">
        <f t="shared" si="4"/>
        <v>0</v>
      </c>
      <c r="AR40" s="194">
        <f t="shared" si="4"/>
        <v>0</v>
      </c>
      <c r="AS40" s="194">
        <f t="shared" si="4"/>
        <v>0</v>
      </c>
      <c r="AT40" s="194">
        <f t="shared" si="4"/>
        <v>0</v>
      </c>
      <c r="AU40" s="194">
        <f t="shared" si="4"/>
        <v>0</v>
      </c>
      <c r="AV40" s="194">
        <f t="shared" si="4"/>
        <v>0</v>
      </c>
      <c r="AW40" s="194">
        <f t="shared" si="4"/>
        <v>0</v>
      </c>
      <c r="AX40" s="194">
        <f t="shared" si="4"/>
        <v>0</v>
      </c>
      <c r="AY40" s="194">
        <f t="shared" si="4"/>
        <v>0</v>
      </c>
      <c r="AZ40" s="194">
        <f t="shared" si="4"/>
        <v>0</v>
      </c>
      <c r="BA40" s="194">
        <f t="shared" si="4"/>
        <v>0</v>
      </c>
      <c r="BB40" s="194">
        <f t="shared" si="4"/>
        <v>0</v>
      </c>
      <c r="BC40" s="194">
        <f t="shared" si="4"/>
        <v>0</v>
      </c>
      <c r="BD40" s="27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</row>
    <row r="41" spans="1:239" s="19" customFormat="1" ht="17.25" customHeight="1" x14ac:dyDescent="0.2">
      <c r="A41" s="156" t="s">
        <v>223</v>
      </c>
      <c r="B41" s="171" t="s">
        <v>213</v>
      </c>
      <c r="C41" s="21" t="s">
        <v>148</v>
      </c>
      <c r="D41" s="21" t="s">
        <v>63</v>
      </c>
      <c r="E41" s="21" t="s">
        <v>45</v>
      </c>
      <c r="F41" s="21" t="s">
        <v>131</v>
      </c>
      <c r="G41" s="21" t="s">
        <v>150</v>
      </c>
      <c r="H41" s="21" t="s">
        <v>39</v>
      </c>
      <c r="I41" s="144">
        <v>104293</v>
      </c>
      <c r="J41" s="143">
        <f t="shared" si="1"/>
        <v>0</v>
      </c>
      <c r="K41" s="143">
        <f t="shared" si="0"/>
        <v>0</v>
      </c>
      <c r="L41" s="36"/>
      <c r="M41" s="36"/>
      <c r="N41" s="36">
        <v>104293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42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</row>
    <row r="42" spans="1:239" s="19" customFormat="1" ht="15.75" customHeight="1" x14ac:dyDescent="0.2">
      <c r="A42" s="156"/>
      <c r="B42" s="173"/>
      <c r="C42" s="29" t="s">
        <v>148</v>
      </c>
      <c r="D42" s="29" t="s">
        <v>63</v>
      </c>
      <c r="E42" s="29" t="s">
        <v>45</v>
      </c>
      <c r="F42" s="29" t="s">
        <v>156</v>
      </c>
      <c r="G42" s="29" t="s">
        <v>150</v>
      </c>
      <c r="H42" s="29" t="s">
        <v>39</v>
      </c>
      <c r="I42" s="144">
        <v>45707</v>
      </c>
      <c r="J42" s="143">
        <f t="shared" si="1"/>
        <v>0</v>
      </c>
      <c r="K42" s="143">
        <f t="shared" si="0"/>
        <v>0</v>
      </c>
      <c r="L42" s="36"/>
      <c r="M42" s="36"/>
      <c r="N42" s="36">
        <v>45707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42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</row>
    <row r="43" spans="1:239" s="19" customFormat="1" ht="15.75" customHeight="1" x14ac:dyDescent="0.2">
      <c r="A43" s="54" t="s">
        <v>273</v>
      </c>
      <c r="B43" s="109" t="s">
        <v>139</v>
      </c>
      <c r="C43" s="21" t="s">
        <v>148</v>
      </c>
      <c r="D43" s="21" t="s">
        <v>63</v>
      </c>
      <c r="E43" s="21" t="s">
        <v>45</v>
      </c>
      <c r="F43" s="21" t="s">
        <v>131</v>
      </c>
      <c r="G43" s="21" t="s">
        <v>150</v>
      </c>
      <c r="H43" s="21" t="s">
        <v>39</v>
      </c>
      <c r="I43" s="144">
        <v>392340</v>
      </c>
      <c r="J43" s="143">
        <f t="shared" si="1"/>
        <v>0</v>
      </c>
      <c r="K43" s="143">
        <f t="shared" si="0"/>
        <v>0</v>
      </c>
      <c r="L43" s="36"/>
      <c r="M43" s="36"/>
      <c r="N43" s="36">
        <v>392340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42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</row>
    <row r="44" spans="1:239" s="19" customFormat="1" ht="48.75" customHeight="1" x14ac:dyDescent="0.2">
      <c r="A44" s="154" t="s">
        <v>235</v>
      </c>
      <c r="B44" s="109"/>
      <c r="C44" s="21"/>
      <c r="D44" s="21"/>
      <c r="E44" s="21"/>
      <c r="F44" s="21"/>
      <c r="G44" s="21"/>
      <c r="H44" s="21"/>
      <c r="I44" s="143">
        <v>4848</v>
      </c>
      <c r="J44" s="143">
        <f>J45+J46</f>
        <v>2272.6999999999998</v>
      </c>
      <c r="K44" s="143">
        <f t="shared" si="0"/>
        <v>46.88</v>
      </c>
      <c r="L44" s="194">
        <f>L45+L46</f>
        <v>0</v>
      </c>
      <c r="M44" s="194">
        <f t="shared" ref="M44:BC44" si="5">M45+M46</f>
        <v>0</v>
      </c>
      <c r="N44" s="194">
        <f t="shared" si="5"/>
        <v>0</v>
      </c>
      <c r="O44" s="194">
        <f t="shared" si="5"/>
        <v>0</v>
      </c>
      <c r="P44" s="194">
        <f t="shared" si="5"/>
        <v>0</v>
      </c>
      <c r="Q44" s="194">
        <f t="shared" si="5"/>
        <v>0</v>
      </c>
      <c r="R44" s="194">
        <f t="shared" si="5"/>
        <v>0</v>
      </c>
      <c r="S44" s="194">
        <f t="shared" si="5"/>
        <v>0</v>
      </c>
      <c r="T44" s="194">
        <f t="shared" si="5"/>
        <v>0</v>
      </c>
      <c r="U44" s="194">
        <f t="shared" si="5"/>
        <v>0</v>
      </c>
      <c r="V44" s="194">
        <f t="shared" si="5"/>
        <v>0</v>
      </c>
      <c r="W44" s="194">
        <f t="shared" si="5"/>
        <v>0</v>
      </c>
      <c r="X44" s="194">
        <f t="shared" si="5"/>
        <v>0</v>
      </c>
      <c r="Y44" s="194">
        <f t="shared" si="5"/>
        <v>0</v>
      </c>
      <c r="Z44" s="194">
        <f t="shared" si="5"/>
        <v>0</v>
      </c>
      <c r="AA44" s="194">
        <f t="shared" si="5"/>
        <v>0</v>
      </c>
      <c r="AB44" s="194">
        <f t="shared" si="5"/>
        <v>0</v>
      </c>
      <c r="AC44" s="194">
        <f t="shared" si="5"/>
        <v>0</v>
      </c>
      <c r="AD44" s="194">
        <f t="shared" si="5"/>
        <v>0</v>
      </c>
      <c r="AE44" s="194">
        <f t="shared" si="5"/>
        <v>0</v>
      </c>
      <c r="AF44" s="194">
        <f t="shared" si="5"/>
        <v>0</v>
      </c>
      <c r="AG44" s="194">
        <f t="shared" si="5"/>
        <v>0</v>
      </c>
      <c r="AH44" s="194">
        <f t="shared" si="5"/>
        <v>0</v>
      </c>
      <c r="AI44" s="194">
        <f t="shared" si="5"/>
        <v>0</v>
      </c>
      <c r="AJ44" s="194">
        <f t="shared" si="5"/>
        <v>0</v>
      </c>
      <c r="AK44" s="194">
        <f t="shared" si="5"/>
        <v>0</v>
      </c>
      <c r="AL44" s="194">
        <f t="shared" si="5"/>
        <v>0</v>
      </c>
      <c r="AM44" s="194">
        <f t="shared" si="5"/>
        <v>0</v>
      </c>
      <c r="AN44" s="194">
        <f t="shared" si="5"/>
        <v>0</v>
      </c>
      <c r="AO44" s="194">
        <f t="shared" si="5"/>
        <v>0</v>
      </c>
      <c r="AP44" s="194">
        <f t="shared" si="5"/>
        <v>0</v>
      </c>
      <c r="AQ44" s="194">
        <f t="shared" si="5"/>
        <v>0</v>
      </c>
      <c r="AR44" s="194">
        <f t="shared" si="5"/>
        <v>0</v>
      </c>
      <c r="AS44" s="194">
        <f t="shared" si="5"/>
        <v>0</v>
      </c>
      <c r="AT44" s="194">
        <f t="shared" si="5"/>
        <v>0</v>
      </c>
      <c r="AU44" s="194">
        <f t="shared" si="5"/>
        <v>0</v>
      </c>
      <c r="AV44" s="194">
        <f t="shared" si="5"/>
        <v>0</v>
      </c>
      <c r="AW44" s="194">
        <f t="shared" si="5"/>
        <v>0</v>
      </c>
      <c r="AX44" s="194">
        <f t="shared" si="5"/>
        <v>3030</v>
      </c>
      <c r="AY44" s="194">
        <f t="shared" si="5"/>
        <v>1969.7</v>
      </c>
      <c r="AZ44" s="194">
        <f t="shared" si="5"/>
        <v>0</v>
      </c>
      <c r="BA44" s="194">
        <f t="shared" si="5"/>
        <v>0</v>
      </c>
      <c r="BB44" s="194">
        <f t="shared" si="5"/>
        <v>1818</v>
      </c>
      <c r="BC44" s="194">
        <f t="shared" si="5"/>
        <v>303</v>
      </c>
      <c r="BD44" s="42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</row>
    <row r="45" spans="1:239" s="19" customFormat="1" ht="25.5" customHeight="1" x14ac:dyDescent="0.2">
      <c r="A45" s="154"/>
      <c r="B45" s="107" t="s">
        <v>139</v>
      </c>
      <c r="C45" s="29" t="s">
        <v>171</v>
      </c>
      <c r="D45" s="29" t="s">
        <v>125</v>
      </c>
      <c r="E45" s="29" t="s">
        <v>46</v>
      </c>
      <c r="F45" s="29" t="s">
        <v>154</v>
      </c>
      <c r="G45" s="29" t="s">
        <v>40</v>
      </c>
      <c r="H45" s="29" t="s">
        <v>39</v>
      </c>
      <c r="I45" s="144">
        <v>3200</v>
      </c>
      <c r="J45" s="143">
        <f t="shared" si="1"/>
        <v>1499.98</v>
      </c>
      <c r="K45" s="143">
        <f t="shared" si="0"/>
        <v>46.87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>
        <v>2000</v>
      </c>
      <c r="AY45" s="37">
        <v>1300</v>
      </c>
      <c r="AZ45" s="37"/>
      <c r="BA45" s="37"/>
      <c r="BB45" s="37">
        <v>1200</v>
      </c>
      <c r="BC45" s="37">
        <v>199.98</v>
      </c>
      <c r="BD45" s="27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</row>
    <row r="46" spans="1:239" s="19" customFormat="1" ht="23.25" customHeight="1" x14ac:dyDescent="0.2">
      <c r="A46" s="154"/>
      <c r="B46" s="107" t="s">
        <v>213</v>
      </c>
      <c r="C46" s="29" t="s">
        <v>171</v>
      </c>
      <c r="D46" s="29" t="s">
        <v>125</v>
      </c>
      <c r="E46" s="29" t="s">
        <v>46</v>
      </c>
      <c r="F46" s="29" t="s">
        <v>154</v>
      </c>
      <c r="G46" s="29" t="s">
        <v>40</v>
      </c>
      <c r="H46" s="29" t="s">
        <v>39</v>
      </c>
      <c r="I46" s="144">
        <v>1648</v>
      </c>
      <c r="J46" s="143">
        <f t="shared" si="1"/>
        <v>772.72</v>
      </c>
      <c r="K46" s="143">
        <f t="shared" si="0"/>
        <v>46.89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>
        <v>1030</v>
      </c>
      <c r="AY46" s="37">
        <v>669.7</v>
      </c>
      <c r="AZ46" s="37"/>
      <c r="BA46" s="37"/>
      <c r="BB46" s="37">
        <v>618</v>
      </c>
      <c r="BC46" s="37">
        <v>103.02</v>
      </c>
      <c r="BD46" s="27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</row>
    <row r="47" spans="1:239" s="19" customFormat="1" ht="46.5" customHeight="1" x14ac:dyDescent="0.2">
      <c r="A47" s="55" t="s">
        <v>236</v>
      </c>
      <c r="B47" s="107" t="s">
        <v>213</v>
      </c>
      <c r="C47" s="29" t="s">
        <v>140</v>
      </c>
      <c r="D47" s="29" t="s">
        <v>51</v>
      </c>
      <c r="E47" s="29" t="s">
        <v>35</v>
      </c>
      <c r="F47" s="29" t="s">
        <v>73</v>
      </c>
      <c r="G47" s="29" t="s">
        <v>40</v>
      </c>
      <c r="H47" s="29" t="s">
        <v>39</v>
      </c>
      <c r="I47" s="143">
        <v>185172</v>
      </c>
      <c r="J47" s="143">
        <f t="shared" si="1"/>
        <v>88628</v>
      </c>
      <c r="K47" s="143">
        <f t="shared" si="0"/>
        <v>47.86</v>
      </c>
      <c r="L47" s="38">
        <v>6830</v>
      </c>
      <c r="M47" s="38">
        <v>3720</v>
      </c>
      <c r="N47" s="38">
        <v>17700</v>
      </c>
      <c r="O47" s="38">
        <v>8848</v>
      </c>
      <c r="P47" s="38">
        <v>5855</v>
      </c>
      <c r="Q47" s="38">
        <v>2927</v>
      </c>
      <c r="R47" s="38">
        <v>5940</v>
      </c>
      <c r="S47" s="38">
        <v>2970</v>
      </c>
      <c r="T47" s="38">
        <v>5014</v>
      </c>
      <c r="U47" s="38">
        <v>2506</v>
      </c>
      <c r="V47" s="38">
        <v>7940</v>
      </c>
      <c r="W47" s="38">
        <v>3300</v>
      </c>
      <c r="X47" s="38">
        <v>5236</v>
      </c>
      <c r="Y47" s="38">
        <v>2640</v>
      </c>
      <c r="Z47" s="38">
        <v>8027</v>
      </c>
      <c r="AA47" s="38">
        <v>4014</v>
      </c>
      <c r="AB47" s="38">
        <v>8646</v>
      </c>
      <c r="AC47" s="38">
        <v>4326</v>
      </c>
      <c r="AD47" s="38">
        <v>11751</v>
      </c>
      <c r="AE47" s="38">
        <v>5880</v>
      </c>
      <c r="AF47" s="38">
        <v>7156</v>
      </c>
      <c r="AG47" s="38">
        <v>2983</v>
      </c>
      <c r="AH47" s="38">
        <v>7850</v>
      </c>
      <c r="AI47" s="38">
        <v>3924</v>
      </c>
      <c r="AJ47" s="38">
        <v>6880</v>
      </c>
      <c r="AK47" s="38">
        <v>3359</v>
      </c>
      <c r="AL47" s="38">
        <v>4092</v>
      </c>
      <c r="AM47" s="38">
        <v>2046</v>
      </c>
      <c r="AN47" s="38">
        <v>9213</v>
      </c>
      <c r="AO47" s="38">
        <v>3649</v>
      </c>
      <c r="AP47" s="38">
        <v>3427</v>
      </c>
      <c r="AQ47" s="38">
        <v>1273</v>
      </c>
      <c r="AR47" s="38">
        <v>9311</v>
      </c>
      <c r="AS47" s="38">
        <v>4227</v>
      </c>
      <c r="AT47" s="38">
        <v>13777</v>
      </c>
      <c r="AU47" s="38">
        <v>5585</v>
      </c>
      <c r="AV47" s="38">
        <v>10609</v>
      </c>
      <c r="AW47" s="38">
        <v>5305</v>
      </c>
      <c r="AX47" s="38">
        <v>0</v>
      </c>
      <c r="AY47" s="38"/>
      <c r="AZ47" s="38">
        <v>16575</v>
      </c>
      <c r="BA47" s="38">
        <v>8475</v>
      </c>
      <c r="BB47" s="38">
        <v>13343</v>
      </c>
      <c r="BC47" s="38">
        <v>6671</v>
      </c>
      <c r="BD47" s="27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</row>
    <row r="48" spans="1:239" s="19" customFormat="1" ht="37.5" customHeight="1" x14ac:dyDescent="0.2">
      <c r="A48" s="55" t="s">
        <v>237</v>
      </c>
      <c r="B48" s="112"/>
      <c r="C48" s="29" t="s">
        <v>140</v>
      </c>
      <c r="D48" s="29" t="s">
        <v>110</v>
      </c>
      <c r="E48" s="29" t="s">
        <v>110</v>
      </c>
      <c r="F48" s="29" t="s">
        <v>110</v>
      </c>
      <c r="G48" s="29" t="s">
        <v>110</v>
      </c>
      <c r="H48" s="29" t="s">
        <v>110</v>
      </c>
      <c r="I48" s="143">
        <v>4636</v>
      </c>
      <c r="J48" s="143">
        <f>J49+J50+J51+J52+J53+J54+J55+J56+J57+J58</f>
        <v>4636</v>
      </c>
      <c r="K48" s="143">
        <f t="shared" si="0"/>
        <v>100</v>
      </c>
      <c r="L48" s="194">
        <f>L49+L50+L51+L52+L53+L54+L55+L56+L57+L58</f>
        <v>330</v>
      </c>
      <c r="M48" s="194">
        <f t="shared" ref="M48:BC48" si="6">M49+M50+M51+M52+M53+M54+M55+M56+M57+M58</f>
        <v>330</v>
      </c>
      <c r="N48" s="194">
        <f t="shared" si="6"/>
        <v>631.29999999999995</v>
      </c>
      <c r="O48" s="194">
        <f t="shared" si="6"/>
        <v>631.29999999999995</v>
      </c>
      <c r="P48" s="194">
        <f t="shared" si="6"/>
        <v>194.8</v>
      </c>
      <c r="Q48" s="194">
        <f t="shared" si="6"/>
        <v>194.8</v>
      </c>
      <c r="R48" s="194">
        <f t="shared" si="6"/>
        <v>180.5</v>
      </c>
      <c r="S48" s="194">
        <f t="shared" si="6"/>
        <v>180.5</v>
      </c>
      <c r="T48" s="194">
        <f t="shared" si="6"/>
        <v>83.8</v>
      </c>
      <c r="U48" s="194">
        <f t="shared" si="6"/>
        <v>83.8</v>
      </c>
      <c r="V48" s="194">
        <f t="shared" si="6"/>
        <v>170.18</v>
      </c>
      <c r="W48" s="194">
        <f t="shared" si="6"/>
        <v>170.18</v>
      </c>
      <c r="X48" s="194">
        <f t="shared" si="6"/>
        <v>13</v>
      </c>
      <c r="Y48" s="194">
        <f t="shared" si="6"/>
        <v>13</v>
      </c>
      <c r="Z48" s="194">
        <f t="shared" si="6"/>
        <v>161.5</v>
      </c>
      <c r="AA48" s="194">
        <f t="shared" si="6"/>
        <v>161.5</v>
      </c>
      <c r="AB48" s="194">
        <f t="shared" si="6"/>
        <v>320</v>
      </c>
      <c r="AC48" s="194">
        <f t="shared" si="6"/>
        <v>320</v>
      </c>
      <c r="AD48" s="194">
        <f t="shared" si="6"/>
        <v>191.2</v>
      </c>
      <c r="AE48" s="194">
        <f t="shared" si="6"/>
        <v>191.2</v>
      </c>
      <c r="AF48" s="194">
        <f t="shared" si="6"/>
        <v>176.86</v>
      </c>
      <c r="AG48" s="194">
        <f t="shared" si="6"/>
        <v>176.86</v>
      </c>
      <c r="AH48" s="194">
        <f t="shared" si="6"/>
        <v>6</v>
      </c>
      <c r="AI48" s="194">
        <f t="shared" si="6"/>
        <v>6</v>
      </c>
      <c r="AJ48" s="194">
        <f t="shared" si="6"/>
        <v>259</v>
      </c>
      <c r="AK48" s="194">
        <f t="shared" si="6"/>
        <v>259</v>
      </c>
      <c r="AL48" s="194">
        <f t="shared" si="6"/>
        <v>12</v>
      </c>
      <c r="AM48" s="194">
        <f t="shared" si="6"/>
        <v>12</v>
      </c>
      <c r="AN48" s="194">
        <f t="shared" si="6"/>
        <v>318</v>
      </c>
      <c r="AO48" s="194">
        <f t="shared" si="6"/>
        <v>318</v>
      </c>
      <c r="AP48" s="194">
        <f t="shared" si="6"/>
        <v>90.38</v>
      </c>
      <c r="AQ48" s="194">
        <f t="shared" si="6"/>
        <v>90.38</v>
      </c>
      <c r="AR48" s="194">
        <f t="shared" si="6"/>
        <v>340.9</v>
      </c>
      <c r="AS48" s="194">
        <f t="shared" si="6"/>
        <v>340.9</v>
      </c>
      <c r="AT48" s="194">
        <f t="shared" si="6"/>
        <v>271.08</v>
      </c>
      <c r="AU48" s="194">
        <f t="shared" si="6"/>
        <v>271.08</v>
      </c>
      <c r="AV48" s="194">
        <f t="shared" si="6"/>
        <v>176.5</v>
      </c>
      <c r="AW48" s="194">
        <f t="shared" si="6"/>
        <v>176.5</v>
      </c>
      <c r="AX48" s="194">
        <f t="shared" si="6"/>
        <v>167</v>
      </c>
      <c r="AY48" s="194">
        <f t="shared" si="6"/>
        <v>167</v>
      </c>
      <c r="AZ48" s="194">
        <f t="shared" si="6"/>
        <v>202.7</v>
      </c>
      <c r="BA48" s="194">
        <f t="shared" si="6"/>
        <v>202.7</v>
      </c>
      <c r="BB48" s="194">
        <f t="shared" si="6"/>
        <v>339.3</v>
      </c>
      <c r="BC48" s="194">
        <f t="shared" si="6"/>
        <v>339.3</v>
      </c>
      <c r="BD48" s="27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</row>
    <row r="49" spans="1:239" s="19" customFormat="1" ht="38.25" customHeight="1" x14ac:dyDescent="0.2">
      <c r="A49" s="79" t="s">
        <v>227</v>
      </c>
      <c r="B49" s="113" t="s">
        <v>139</v>
      </c>
      <c r="C49" s="21" t="s">
        <v>140</v>
      </c>
      <c r="D49" s="21" t="s">
        <v>51</v>
      </c>
      <c r="E49" s="21" t="s">
        <v>35</v>
      </c>
      <c r="F49" s="21" t="s">
        <v>169</v>
      </c>
      <c r="G49" s="21" t="s">
        <v>300</v>
      </c>
      <c r="H49" s="21" t="s">
        <v>39</v>
      </c>
      <c r="I49" s="143">
        <v>441.02</v>
      </c>
      <c r="J49" s="143">
        <f t="shared" si="1"/>
        <v>441.02</v>
      </c>
      <c r="K49" s="143">
        <f t="shared" si="0"/>
        <v>100</v>
      </c>
      <c r="L49" s="36">
        <v>17.8</v>
      </c>
      <c r="M49" s="36">
        <v>17.8</v>
      </c>
      <c r="N49" s="36">
        <v>32.96</v>
      </c>
      <c r="O49" s="36">
        <v>32.96</v>
      </c>
      <c r="P49" s="36">
        <v>7.25</v>
      </c>
      <c r="Q49" s="36">
        <v>7.25</v>
      </c>
      <c r="R49" s="36">
        <v>19.12</v>
      </c>
      <c r="S49" s="36">
        <v>19.12</v>
      </c>
      <c r="T49" s="36">
        <v>5.27</v>
      </c>
      <c r="U49" s="36">
        <v>5.27</v>
      </c>
      <c r="V49" s="36">
        <v>9.23</v>
      </c>
      <c r="W49" s="36">
        <v>9.23</v>
      </c>
      <c r="X49" s="36">
        <v>8.57</v>
      </c>
      <c r="Y49" s="36">
        <v>8.57</v>
      </c>
      <c r="Z49" s="36">
        <v>6.59</v>
      </c>
      <c r="AA49" s="36">
        <v>6.59</v>
      </c>
      <c r="AB49" s="36">
        <v>11.21</v>
      </c>
      <c r="AC49" s="36">
        <v>11.21</v>
      </c>
      <c r="AD49" s="36">
        <v>3.3</v>
      </c>
      <c r="AE49" s="36">
        <v>3.3</v>
      </c>
      <c r="AF49" s="36">
        <v>10.55</v>
      </c>
      <c r="AG49" s="36">
        <v>10.55</v>
      </c>
      <c r="AH49" s="36">
        <v>3.96</v>
      </c>
      <c r="AI49" s="36">
        <v>3.96</v>
      </c>
      <c r="AJ49" s="36">
        <v>11.87</v>
      </c>
      <c r="AK49" s="36">
        <v>11.87</v>
      </c>
      <c r="AL49" s="36">
        <v>7.91</v>
      </c>
      <c r="AM49" s="36">
        <v>7.91</v>
      </c>
      <c r="AN49" s="36">
        <v>9.89</v>
      </c>
      <c r="AO49" s="36">
        <v>9.89</v>
      </c>
      <c r="AP49" s="36">
        <v>6.59</v>
      </c>
      <c r="AQ49" s="36">
        <v>6.59</v>
      </c>
      <c r="AR49" s="36">
        <v>9.23</v>
      </c>
      <c r="AS49" s="36">
        <v>9.23</v>
      </c>
      <c r="AT49" s="36">
        <v>25.71</v>
      </c>
      <c r="AU49" s="36">
        <v>25.71</v>
      </c>
      <c r="AV49" s="36">
        <v>16.48</v>
      </c>
      <c r="AW49" s="36">
        <v>16.48</v>
      </c>
      <c r="AX49" s="36">
        <v>110.08</v>
      </c>
      <c r="AY49" s="36">
        <v>110.08</v>
      </c>
      <c r="AZ49" s="36">
        <v>33.619999999999997</v>
      </c>
      <c r="BA49" s="36">
        <v>33.619999999999997</v>
      </c>
      <c r="BB49" s="36">
        <v>73.83</v>
      </c>
      <c r="BC49" s="36">
        <v>73.83</v>
      </c>
      <c r="BD49" s="42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</row>
    <row r="50" spans="1:239" s="19" customFormat="1" ht="48" customHeight="1" x14ac:dyDescent="0.2">
      <c r="A50" s="54" t="s">
        <v>228</v>
      </c>
      <c r="B50" s="113" t="s">
        <v>139</v>
      </c>
      <c r="C50" s="21" t="s">
        <v>140</v>
      </c>
      <c r="D50" s="21" t="s">
        <v>51</v>
      </c>
      <c r="E50" s="21" t="s">
        <v>35</v>
      </c>
      <c r="F50" s="21" t="s">
        <v>170</v>
      </c>
      <c r="G50" s="21" t="s">
        <v>300</v>
      </c>
      <c r="H50" s="21" t="s">
        <v>39</v>
      </c>
      <c r="I50" s="143">
        <v>264.89999999999998</v>
      </c>
      <c r="J50" s="143">
        <f t="shared" si="1"/>
        <v>264.89999999999998</v>
      </c>
      <c r="K50" s="143">
        <f t="shared" si="0"/>
        <v>100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>
        <v>52.98</v>
      </c>
      <c r="W50" s="36">
        <v>52.98</v>
      </c>
      <c r="X50" s="36"/>
      <c r="Y50" s="36"/>
      <c r="Z50" s="36"/>
      <c r="AA50" s="36"/>
      <c r="AB50" s="36"/>
      <c r="AC50" s="36"/>
      <c r="AD50" s="36"/>
      <c r="AE50" s="36"/>
      <c r="AF50" s="36">
        <v>105.96</v>
      </c>
      <c r="AG50" s="36">
        <v>105.96</v>
      </c>
      <c r="AH50" s="36"/>
      <c r="AI50" s="36"/>
      <c r="AJ50" s="36"/>
      <c r="AK50" s="36"/>
      <c r="AL50" s="36"/>
      <c r="AM50" s="36"/>
      <c r="AN50" s="36"/>
      <c r="AO50" s="36"/>
      <c r="AP50" s="36">
        <v>52.98</v>
      </c>
      <c r="AQ50" s="36">
        <v>52.98</v>
      </c>
      <c r="AR50" s="36"/>
      <c r="AS50" s="36"/>
      <c r="AT50" s="36">
        <v>52.98</v>
      </c>
      <c r="AU50" s="36">
        <v>52.98</v>
      </c>
      <c r="AV50" s="36"/>
      <c r="AW50" s="36"/>
      <c r="AX50" s="36"/>
      <c r="AY50" s="36"/>
      <c r="AZ50" s="36"/>
      <c r="BA50" s="36"/>
      <c r="BB50" s="36"/>
      <c r="BC50" s="36"/>
      <c r="BD50" s="42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</row>
    <row r="51" spans="1:239" s="19" customFormat="1" ht="22.5" x14ac:dyDescent="0.2">
      <c r="A51" s="54" t="s">
        <v>229</v>
      </c>
      <c r="B51" s="113" t="s">
        <v>139</v>
      </c>
      <c r="C51" s="21" t="s">
        <v>140</v>
      </c>
      <c r="D51" s="21" t="s">
        <v>63</v>
      </c>
      <c r="E51" s="21" t="s">
        <v>46</v>
      </c>
      <c r="F51" s="21" t="s">
        <v>68</v>
      </c>
      <c r="G51" s="21" t="s">
        <v>300</v>
      </c>
      <c r="H51" s="21" t="s">
        <v>39</v>
      </c>
      <c r="I51" s="143">
        <v>802.3</v>
      </c>
      <c r="J51" s="143">
        <f t="shared" si="1"/>
        <v>802.3</v>
      </c>
      <c r="K51" s="143">
        <f t="shared" si="0"/>
        <v>100</v>
      </c>
      <c r="L51" s="36"/>
      <c r="M51" s="36"/>
      <c r="N51" s="36">
        <v>333.5</v>
      </c>
      <c r="O51" s="36">
        <v>333.5</v>
      </c>
      <c r="P51" s="36">
        <v>121.3</v>
      </c>
      <c r="Q51" s="36">
        <v>121.3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>
        <v>72.900000000000006</v>
      </c>
      <c r="AE51" s="36">
        <v>72.900000000000006</v>
      </c>
      <c r="AF51" s="36"/>
      <c r="AG51" s="36"/>
      <c r="AH51" s="36"/>
      <c r="AI51" s="36"/>
      <c r="AJ51" s="36">
        <v>109</v>
      </c>
      <c r="AK51" s="36">
        <v>109</v>
      </c>
      <c r="AL51" s="36"/>
      <c r="AM51" s="36"/>
      <c r="AN51" s="36"/>
      <c r="AO51" s="36"/>
      <c r="AP51" s="36"/>
      <c r="AQ51" s="36"/>
      <c r="AR51" s="36">
        <v>165.6</v>
      </c>
      <c r="AS51" s="36">
        <v>165.6</v>
      </c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42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</row>
    <row r="52" spans="1:239" s="19" customFormat="1" ht="36" customHeight="1" x14ac:dyDescent="0.2">
      <c r="A52" s="54" t="s">
        <v>230</v>
      </c>
      <c r="B52" s="113" t="s">
        <v>213</v>
      </c>
      <c r="C52" s="21" t="s">
        <v>140</v>
      </c>
      <c r="D52" s="21" t="s">
        <v>63</v>
      </c>
      <c r="E52" s="21" t="s">
        <v>46</v>
      </c>
      <c r="F52" s="21" t="s">
        <v>68</v>
      </c>
      <c r="G52" s="21" t="s">
        <v>300</v>
      </c>
      <c r="H52" s="21" t="s">
        <v>39</v>
      </c>
      <c r="I52" s="143">
        <v>413.7</v>
      </c>
      <c r="J52" s="143">
        <f t="shared" si="1"/>
        <v>413.7</v>
      </c>
      <c r="K52" s="143">
        <f t="shared" si="0"/>
        <v>100</v>
      </c>
      <c r="L52" s="36"/>
      <c r="M52" s="36"/>
      <c r="N52" s="36">
        <v>172</v>
      </c>
      <c r="O52" s="36">
        <v>172</v>
      </c>
      <c r="P52" s="36">
        <v>62.5</v>
      </c>
      <c r="Q52" s="36">
        <v>62.5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>
        <v>37.5</v>
      </c>
      <c r="AE52" s="36">
        <v>37.5</v>
      </c>
      <c r="AF52" s="36"/>
      <c r="AG52" s="36"/>
      <c r="AH52" s="36"/>
      <c r="AI52" s="36"/>
      <c r="AJ52" s="36">
        <v>56.2</v>
      </c>
      <c r="AK52" s="36">
        <v>56.2</v>
      </c>
      <c r="AL52" s="36"/>
      <c r="AM52" s="36"/>
      <c r="AN52" s="36"/>
      <c r="AO52" s="36"/>
      <c r="AP52" s="36"/>
      <c r="AQ52" s="36"/>
      <c r="AR52" s="36">
        <v>85.5</v>
      </c>
      <c r="AS52" s="36">
        <v>85.5</v>
      </c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42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</row>
    <row r="53" spans="1:239" s="19" customFormat="1" ht="36" customHeight="1" x14ac:dyDescent="0.2">
      <c r="A53" s="79" t="s">
        <v>227</v>
      </c>
      <c r="B53" s="113" t="s">
        <v>213</v>
      </c>
      <c r="C53" s="21" t="s">
        <v>140</v>
      </c>
      <c r="D53" s="21" t="s">
        <v>51</v>
      </c>
      <c r="E53" s="21" t="s">
        <v>35</v>
      </c>
      <c r="F53" s="21" t="s">
        <v>169</v>
      </c>
      <c r="G53" s="21" t="s">
        <v>300</v>
      </c>
      <c r="H53" s="21" t="s">
        <v>39</v>
      </c>
      <c r="I53" s="143">
        <v>227.98</v>
      </c>
      <c r="J53" s="143">
        <f t="shared" si="1"/>
        <v>227.98</v>
      </c>
      <c r="K53" s="143">
        <f t="shared" si="0"/>
        <v>100</v>
      </c>
      <c r="L53" s="36">
        <v>9.1999999999999993</v>
      </c>
      <c r="M53" s="36">
        <v>9.1999999999999993</v>
      </c>
      <c r="N53" s="36">
        <v>17.04</v>
      </c>
      <c r="O53" s="36">
        <v>17.04</v>
      </c>
      <c r="P53" s="36">
        <v>3.75</v>
      </c>
      <c r="Q53" s="36">
        <v>3.75</v>
      </c>
      <c r="R53" s="36">
        <v>9.8800000000000008</v>
      </c>
      <c r="S53" s="36">
        <v>9.8800000000000008</v>
      </c>
      <c r="T53" s="36">
        <v>2.73</v>
      </c>
      <c r="U53" s="36">
        <v>2.73</v>
      </c>
      <c r="V53" s="36">
        <v>4.7699999999999996</v>
      </c>
      <c r="W53" s="36">
        <v>4.7699999999999996</v>
      </c>
      <c r="X53" s="36">
        <v>4.43</v>
      </c>
      <c r="Y53" s="36">
        <v>4.43</v>
      </c>
      <c r="Z53" s="36">
        <v>3.41</v>
      </c>
      <c r="AA53" s="36">
        <v>3.41</v>
      </c>
      <c r="AB53" s="36">
        <v>5.79</v>
      </c>
      <c r="AC53" s="36">
        <v>5.79</v>
      </c>
      <c r="AD53" s="36">
        <v>1.7</v>
      </c>
      <c r="AE53" s="36">
        <v>1.7</v>
      </c>
      <c r="AF53" s="36">
        <v>5.45</v>
      </c>
      <c r="AG53" s="36">
        <v>5.45</v>
      </c>
      <c r="AH53" s="36">
        <v>2.04</v>
      </c>
      <c r="AI53" s="36">
        <v>2.04</v>
      </c>
      <c r="AJ53" s="36">
        <v>6.13</v>
      </c>
      <c r="AK53" s="36">
        <v>6.13</v>
      </c>
      <c r="AL53" s="36">
        <v>4.09</v>
      </c>
      <c r="AM53" s="36">
        <v>4.09</v>
      </c>
      <c r="AN53" s="36">
        <v>5.1100000000000003</v>
      </c>
      <c r="AO53" s="36">
        <v>5.1100000000000003</v>
      </c>
      <c r="AP53" s="36">
        <v>3.41</v>
      </c>
      <c r="AQ53" s="36">
        <v>3.41</v>
      </c>
      <c r="AR53" s="36">
        <v>4.7699999999999996</v>
      </c>
      <c r="AS53" s="36">
        <v>4.7699999999999996</v>
      </c>
      <c r="AT53" s="36">
        <v>13.29</v>
      </c>
      <c r="AU53" s="36">
        <v>13.29</v>
      </c>
      <c r="AV53" s="36">
        <v>8.52</v>
      </c>
      <c r="AW53" s="36">
        <v>8.52</v>
      </c>
      <c r="AX53" s="36">
        <v>56.92</v>
      </c>
      <c r="AY53" s="36">
        <v>56.92</v>
      </c>
      <c r="AZ53" s="36">
        <v>17.38</v>
      </c>
      <c r="BA53" s="36">
        <v>17.38</v>
      </c>
      <c r="BB53" s="36">
        <v>38.17</v>
      </c>
      <c r="BC53" s="36">
        <v>38.17</v>
      </c>
      <c r="BD53" s="42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</row>
    <row r="54" spans="1:239" s="19" customFormat="1" ht="48" customHeight="1" x14ac:dyDescent="0.2">
      <c r="A54" s="54" t="s">
        <v>228</v>
      </c>
      <c r="B54" s="113" t="s">
        <v>213</v>
      </c>
      <c r="C54" s="21" t="s">
        <v>140</v>
      </c>
      <c r="D54" s="21" t="s">
        <v>51</v>
      </c>
      <c r="E54" s="21" t="s">
        <v>35</v>
      </c>
      <c r="F54" s="21" t="s">
        <v>170</v>
      </c>
      <c r="G54" s="21" t="s">
        <v>300</v>
      </c>
      <c r="H54" s="21" t="s">
        <v>39</v>
      </c>
      <c r="I54" s="143">
        <v>137.1</v>
      </c>
      <c r="J54" s="143">
        <f t="shared" si="1"/>
        <v>137.1</v>
      </c>
      <c r="K54" s="143">
        <f t="shared" si="0"/>
        <v>100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>
        <v>27.4</v>
      </c>
      <c r="W54" s="36">
        <v>27.4</v>
      </c>
      <c r="X54" s="36"/>
      <c r="Y54" s="36"/>
      <c r="Z54" s="36"/>
      <c r="AA54" s="36"/>
      <c r="AB54" s="36"/>
      <c r="AC54" s="36"/>
      <c r="AD54" s="36"/>
      <c r="AE54" s="36"/>
      <c r="AF54" s="36">
        <v>54.9</v>
      </c>
      <c r="AG54" s="36">
        <v>54.9</v>
      </c>
      <c r="AH54" s="36"/>
      <c r="AI54" s="36"/>
      <c r="AJ54" s="36"/>
      <c r="AK54" s="36"/>
      <c r="AL54" s="36"/>
      <c r="AM54" s="36"/>
      <c r="AN54" s="36"/>
      <c r="AO54" s="36"/>
      <c r="AP54" s="36">
        <v>27.4</v>
      </c>
      <c r="AQ54" s="36">
        <v>27.4</v>
      </c>
      <c r="AR54" s="36"/>
      <c r="AS54" s="36"/>
      <c r="AT54" s="36">
        <v>27.4</v>
      </c>
      <c r="AU54" s="36">
        <v>27.4</v>
      </c>
      <c r="AV54" s="36"/>
      <c r="AW54" s="36"/>
      <c r="AX54" s="36"/>
      <c r="AY54" s="36"/>
      <c r="AZ54" s="36"/>
      <c r="BA54" s="36"/>
      <c r="BB54" s="36"/>
      <c r="BC54" s="36"/>
      <c r="BD54" s="42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</row>
    <row r="55" spans="1:239" s="19" customFormat="1" ht="48" customHeight="1" x14ac:dyDescent="0.2">
      <c r="A55" s="54" t="s">
        <v>296</v>
      </c>
      <c r="B55" s="113" t="s">
        <v>213</v>
      </c>
      <c r="C55" s="21" t="s">
        <v>140</v>
      </c>
      <c r="D55" s="21" t="s">
        <v>51</v>
      </c>
      <c r="E55" s="21" t="s">
        <v>35</v>
      </c>
      <c r="F55" s="21" t="s">
        <v>297</v>
      </c>
      <c r="G55" s="21" t="s">
        <v>300</v>
      </c>
      <c r="H55" s="21" t="s">
        <v>39</v>
      </c>
      <c r="I55" s="143">
        <v>515</v>
      </c>
      <c r="J55" s="143">
        <f t="shared" si="1"/>
        <v>515</v>
      </c>
      <c r="K55" s="143">
        <f t="shared" si="0"/>
        <v>100</v>
      </c>
      <c r="L55" s="80">
        <v>103</v>
      </c>
      <c r="M55" s="80">
        <v>103</v>
      </c>
      <c r="N55" s="80"/>
      <c r="O55" s="80"/>
      <c r="P55" s="80"/>
      <c r="Q55" s="80"/>
      <c r="R55" s="80">
        <v>51.5</v>
      </c>
      <c r="S55" s="80">
        <v>51.5</v>
      </c>
      <c r="T55" s="80"/>
      <c r="U55" s="80"/>
      <c r="V55" s="80"/>
      <c r="W55" s="80"/>
      <c r="X55" s="80"/>
      <c r="Y55" s="80"/>
      <c r="Z55" s="80">
        <v>51.5</v>
      </c>
      <c r="AA55" s="80">
        <v>51.5</v>
      </c>
      <c r="AB55" s="80">
        <v>103</v>
      </c>
      <c r="AC55" s="80">
        <v>103</v>
      </c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>
        <v>103</v>
      </c>
      <c r="AO55" s="80">
        <v>103</v>
      </c>
      <c r="AP55" s="80"/>
      <c r="AQ55" s="80"/>
      <c r="AR55" s="80"/>
      <c r="AS55" s="80"/>
      <c r="AT55" s="80"/>
      <c r="AU55" s="80"/>
      <c r="AV55" s="80">
        <v>51.5</v>
      </c>
      <c r="AW55" s="80">
        <v>51.5</v>
      </c>
      <c r="AX55" s="80"/>
      <c r="AY55" s="80"/>
      <c r="AZ55" s="80"/>
      <c r="BA55" s="80"/>
      <c r="BB55" s="80">
        <v>51.5</v>
      </c>
      <c r="BC55" s="80">
        <v>51.5</v>
      </c>
      <c r="BD55" s="42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</row>
    <row r="56" spans="1:239" s="19" customFormat="1" ht="48" customHeight="1" x14ac:dyDescent="0.2">
      <c r="A56" s="54" t="s">
        <v>296</v>
      </c>
      <c r="B56" s="113" t="s">
        <v>139</v>
      </c>
      <c r="C56" s="21" t="s">
        <v>140</v>
      </c>
      <c r="D56" s="21" t="s">
        <v>51</v>
      </c>
      <c r="E56" s="21" t="s">
        <v>35</v>
      </c>
      <c r="F56" s="21" t="s">
        <v>297</v>
      </c>
      <c r="G56" s="21" t="s">
        <v>300</v>
      </c>
      <c r="H56" s="21" t="s">
        <v>39</v>
      </c>
      <c r="I56" s="143">
        <v>1000</v>
      </c>
      <c r="J56" s="143">
        <f t="shared" si="1"/>
        <v>1000</v>
      </c>
      <c r="K56" s="143">
        <f t="shared" si="0"/>
        <v>100</v>
      </c>
      <c r="L56" s="36">
        <v>200</v>
      </c>
      <c r="M56" s="36">
        <v>200</v>
      </c>
      <c r="N56" s="36"/>
      <c r="O56" s="36"/>
      <c r="P56" s="36"/>
      <c r="Q56" s="36"/>
      <c r="R56" s="36">
        <v>100</v>
      </c>
      <c r="S56" s="36">
        <v>100</v>
      </c>
      <c r="T56" s="36"/>
      <c r="U56" s="36"/>
      <c r="V56" s="36"/>
      <c r="W56" s="36"/>
      <c r="X56" s="36"/>
      <c r="Y56" s="36"/>
      <c r="Z56" s="36">
        <v>100</v>
      </c>
      <c r="AA56" s="36">
        <v>100</v>
      </c>
      <c r="AB56" s="36">
        <v>200</v>
      </c>
      <c r="AC56" s="36">
        <v>200</v>
      </c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>
        <v>200</v>
      </c>
      <c r="AO56" s="36">
        <v>200</v>
      </c>
      <c r="AP56" s="36"/>
      <c r="AQ56" s="36"/>
      <c r="AR56" s="36"/>
      <c r="AS56" s="36"/>
      <c r="AT56" s="36"/>
      <c r="AU56" s="36"/>
      <c r="AV56" s="36">
        <v>100</v>
      </c>
      <c r="AW56" s="36">
        <v>100</v>
      </c>
      <c r="AX56" s="36"/>
      <c r="AY56" s="36"/>
      <c r="AZ56" s="36"/>
      <c r="BA56" s="36"/>
      <c r="BB56" s="36">
        <v>100</v>
      </c>
      <c r="BC56" s="36">
        <v>100</v>
      </c>
      <c r="BD56" s="42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</row>
    <row r="57" spans="1:239" s="85" customFormat="1" ht="48" customHeight="1" x14ac:dyDescent="0.2">
      <c r="A57" s="81" t="s">
        <v>298</v>
      </c>
      <c r="B57" s="114" t="s">
        <v>213</v>
      </c>
      <c r="C57" s="82" t="s">
        <v>140</v>
      </c>
      <c r="D57" s="82" t="s">
        <v>51</v>
      </c>
      <c r="E57" s="82" t="s">
        <v>35</v>
      </c>
      <c r="F57" s="82" t="s">
        <v>299</v>
      </c>
      <c r="G57" s="82" t="s">
        <v>300</v>
      </c>
      <c r="H57" s="82" t="s">
        <v>39</v>
      </c>
      <c r="I57" s="145">
        <v>284</v>
      </c>
      <c r="J57" s="143">
        <f t="shared" si="1"/>
        <v>284</v>
      </c>
      <c r="K57" s="145">
        <f t="shared" si="0"/>
        <v>100</v>
      </c>
      <c r="L57" s="83"/>
      <c r="M57" s="83"/>
      <c r="N57" s="83">
        <v>25.8</v>
      </c>
      <c r="O57" s="83">
        <v>25.8</v>
      </c>
      <c r="P57" s="83"/>
      <c r="Q57" s="83"/>
      <c r="R57" s="83"/>
      <c r="S57" s="83"/>
      <c r="T57" s="83">
        <v>25.8</v>
      </c>
      <c r="U57" s="83">
        <v>25.8</v>
      </c>
      <c r="V57" s="83">
        <v>25.8</v>
      </c>
      <c r="W57" s="83">
        <v>25.8</v>
      </c>
      <c r="X57" s="83"/>
      <c r="Y57" s="83"/>
      <c r="Z57" s="83"/>
      <c r="AA57" s="83"/>
      <c r="AB57" s="83"/>
      <c r="AC57" s="83"/>
      <c r="AD57" s="83">
        <v>25.8</v>
      </c>
      <c r="AE57" s="83">
        <v>25.8</v>
      </c>
      <c r="AF57" s="83"/>
      <c r="AG57" s="83"/>
      <c r="AH57" s="83"/>
      <c r="AI57" s="83"/>
      <c r="AJ57" s="83">
        <v>25.8</v>
      </c>
      <c r="AK57" s="83">
        <v>25.8</v>
      </c>
      <c r="AL57" s="83"/>
      <c r="AM57" s="83"/>
      <c r="AN57" s="83"/>
      <c r="AO57" s="83"/>
      <c r="AP57" s="83"/>
      <c r="AQ57" s="83"/>
      <c r="AR57" s="83">
        <v>25.8</v>
      </c>
      <c r="AS57" s="83">
        <v>25.8</v>
      </c>
      <c r="AT57" s="83">
        <v>51.7</v>
      </c>
      <c r="AU57" s="83">
        <v>51.7</v>
      </c>
      <c r="AV57" s="83"/>
      <c r="AW57" s="83"/>
      <c r="AX57" s="83"/>
      <c r="AY57" s="83"/>
      <c r="AZ57" s="83">
        <v>51.7</v>
      </c>
      <c r="BA57" s="83">
        <v>51.7</v>
      </c>
      <c r="BB57" s="83">
        <v>25.8</v>
      </c>
      <c r="BC57" s="83">
        <v>25.8</v>
      </c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</row>
    <row r="58" spans="1:239" s="85" customFormat="1" ht="48" customHeight="1" x14ac:dyDescent="0.2">
      <c r="A58" s="81" t="s">
        <v>298</v>
      </c>
      <c r="B58" s="114" t="s">
        <v>139</v>
      </c>
      <c r="C58" s="82" t="s">
        <v>140</v>
      </c>
      <c r="D58" s="82" t="s">
        <v>51</v>
      </c>
      <c r="E58" s="82" t="s">
        <v>35</v>
      </c>
      <c r="F58" s="82" t="s">
        <v>299</v>
      </c>
      <c r="G58" s="82" t="s">
        <v>300</v>
      </c>
      <c r="H58" s="82" t="s">
        <v>39</v>
      </c>
      <c r="I58" s="145">
        <v>550</v>
      </c>
      <c r="J58" s="143">
        <f t="shared" si="1"/>
        <v>550</v>
      </c>
      <c r="K58" s="145">
        <f t="shared" si="0"/>
        <v>100</v>
      </c>
      <c r="L58" s="83"/>
      <c r="M58" s="83"/>
      <c r="N58" s="83">
        <v>50</v>
      </c>
      <c r="O58" s="83">
        <v>50</v>
      </c>
      <c r="P58" s="83"/>
      <c r="Q58" s="83"/>
      <c r="R58" s="83"/>
      <c r="S58" s="83"/>
      <c r="T58" s="83">
        <v>50</v>
      </c>
      <c r="U58" s="83">
        <v>50</v>
      </c>
      <c r="V58" s="83">
        <v>50</v>
      </c>
      <c r="W58" s="83">
        <v>50</v>
      </c>
      <c r="X58" s="83"/>
      <c r="Y58" s="83"/>
      <c r="Z58" s="83"/>
      <c r="AA58" s="83"/>
      <c r="AB58" s="83"/>
      <c r="AC58" s="83"/>
      <c r="AD58" s="83">
        <v>50</v>
      </c>
      <c r="AE58" s="83">
        <v>50</v>
      </c>
      <c r="AF58" s="83"/>
      <c r="AG58" s="83"/>
      <c r="AH58" s="83"/>
      <c r="AI58" s="83"/>
      <c r="AJ58" s="83">
        <v>50</v>
      </c>
      <c r="AK58" s="83">
        <v>50</v>
      </c>
      <c r="AL58" s="83"/>
      <c r="AM58" s="83"/>
      <c r="AN58" s="83"/>
      <c r="AO58" s="83"/>
      <c r="AP58" s="83"/>
      <c r="AQ58" s="83"/>
      <c r="AR58" s="83">
        <v>50</v>
      </c>
      <c r="AS58" s="83">
        <v>50</v>
      </c>
      <c r="AT58" s="83">
        <v>100</v>
      </c>
      <c r="AU58" s="83">
        <v>100</v>
      </c>
      <c r="AV58" s="83"/>
      <c r="AW58" s="83"/>
      <c r="AX58" s="83"/>
      <c r="AY58" s="83"/>
      <c r="AZ58" s="83">
        <v>100</v>
      </c>
      <c r="BA58" s="83">
        <v>100</v>
      </c>
      <c r="BB58" s="83">
        <v>50</v>
      </c>
      <c r="BC58" s="83">
        <v>50</v>
      </c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</row>
    <row r="59" spans="1:239" s="19" customFormat="1" ht="57" customHeight="1" x14ac:dyDescent="0.2">
      <c r="A59" s="53" t="s">
        <v>163</v>
      </c>
      <c r="B59" s="112"/>
      <c r="C59" s="29" t="s">
        <v>148</v>
      </c>
      <c r="D59" s="29" t="s">
        <v>63</v>
      </c>
      <c r="E59" s="29" t="s">
        <v>45</v>
      </c>
      <c r="F59" s="21" t="s">
        <v>316</v>
      </c>
      <c r="G59" s="29" t="s">
        <v>40</v>
      </c>
      <c r="H59" s="29" t="s">
        <v>39</v>
      </c>
      <c r="I59" s="143">
        <v>26233</v>
      </c>
      <c r="J59" s="143">
        <f>J60+J61</f>
        <v>8763.64</v>
      </c>
      <c r="K59" s="143">
        <f t="shared" si="0"/>
        <v>33.409999999999997</v>
      </c>
      <c r="L59" s="194">
        <f>L60+L61</f>
        <v>0</v>
      </c>
      <c r="M59" s="194">
        <f t="shared" ref="M59:BC59" si="7">M60+M61</f>
        <v>0</v>
      </c>
      <c r="N59" s="194">
        <f t="shared" si="7"/>
        <v>3357</v>
      </c>
      <c r="O59" s="194">
        <f t="shared" si="7"/>
        <v>1648</v>
      </c>
      <c r="P59" s="194">
        <f t="shared" si="7"/>
        <v>1761</v>
      </c>
      <c r="Q59" s="194">
        <f t="shared" si="7"/>
        <v>1324.54</v>
      </c>
      <c r="R59" s="194">
        <f t="shared" si="7"/>
        <v>1761</v>
      </c>
      <c r="S59" s="194">
        <f t="shared" si="7"/>
        <v>1214.8</v>
      </c>
      <c r="T59" s="194">
        <f t="shared" si="7"/>
        <v>2066</v>
      </c>
      <c r="U59" s="194">
        <f t="shared" si="7"/>
        <v>1364</v>
      </c>
      <c r="V59" s="194">
        <f t="shared" si="7"/>
        <v>1623</v>
      </c>
      <c r="W59" s="194">
        <f t="shared" si="7"/>
        <v>0</v>
      </c>
      <c r="X59" s="194">
        <f t="shared" si="7"/>
        <v>0</v>
      </c>
      <c r="Y59" s="194">
        <f t="shared" si="7"/>
        <v>0</v>
      </c>
      <c r="Z59" s="194">
        <f t="shared" si="7"/>
        <v>0</v>
      </c>
      <c r="AA59" s="194">
        <f t="shared" si="7"/>
        <v>0</v>
      </c>
      <c r="AB59" s="194">
        <f t="shared" si="7"/>
        <v>2751</v>
      </c>
      <c r="AC59" s="194">
        <f t="shared" si="7"/>
        <v>1432.3</v>
      </c>
      <c r="AD59" s="194">
        <f t="shared" si="7"/>
        <v>1761</v>
      </c>
      <c r="AE59" s="194">
        <f t="shared" si="7"/>
        <v>0</v>
      </c>
      <c r="AF59" s="194">
        <f t="shared" si="7"/>
        <v>2751</v>
      </c>
      <c r="AG59" s="194">
        <f t="shared" si="7"/>
        <v>830</v>
      </c>
      <c r="AH59" s="194">
        <f t="shared" si="7"/>
        <v>0</v>
      </c>
      <c r="AI59" s="194">
        <f t="shared" si="7"/>
        <v>0</v>
      </c>
      <c r="AJ59" s="194">
        <f t="shared" si="7"/>
        <v>3962</v>
      </c>
      <c r="AK59" s="194">
        <f t="shared" si="7"/>
        <v>0</v>
      </c>
      <c r="AL59" s="194">
        <f t="shared" si="7"/>
        <v>0</v>
      </c>
      <c r="AM59" s="194">
        <f t="shared" si="7"/>
        <v>0</v>
      </c>
      <c r="AN59" s="194">
        <f t="shared" si="7"/>
        <v>0</v>
      </c>
      <c r="AO59" s="194">
        <f t="shared" si="7"/>
        <v>0</v>
      </c>
      <c r="AP59" s="194">
        <f t="shared" si="7"/>
        <v>1761</v>
      </c>
      <c r="AQ59" s="194">
        <f t="shared" si="7"/>
        <v>950</v>
      </c>
      <c r="AR59" s="194">
        <f t="shared" si="7"/>
        <v>0</v>
      </c>
      <c r="AS59" s="194">
        <f t="shared" si="7"/>
        <v>0</v>
      </c>
      <c r="AT59" s="194">
        <f t="shared" si="7"/>
        <v>1761</v>
      </c>
      <c r="AU59" s="194">
        <f t="shared" si="7"/>
        <v>0</v>
      </c>
      <c r="AV59" s="194">
        <f t="shared" si="7"/>
        <v>0</v>
      </c>
      <c r="AW59" s="194">
        <f t="shared" si="7"/>
        <v>0</v>
      </c>
      <c r="AX59" s="194">
        <f t="shared" si="7"/>
        <v>0</v>
      </c>
      <c r="AY59" s="194">
        <f t="shared" si="7"/>
        <v>0</v>
      </c>
      <c r="AZ59" s="194">
        <f t="shared" si="7"/>
        <v>0</v>
      </c>
      <c r="BA59" s="194">
        <f t="shared" si="7"/>
        <v>0</v>
      </c>
      <c r="BB59" s="194">
        <f t="shared" si="7"/>
        <v>918</v>
      </c>
      <c r="BC59" s="194">
        <f t="shared" si="7"/>
        <v>0</v>
      </c>
      <c r="BD59" s="27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</row>
    <row r="60" spans="1:239" s="19" customFormat="1" ht="20.25" customHeight="1" x14ac:dyDescent="0.2">
      <c r="A60" s="54" t="s">
        <v>175</v>
      </c>
      <c r="B60" s="113" t="s">
        <v>139</v>
      </c>
      <c r="C60" s="21" t="s">
        <v>148</v>
      </c>
      <c r="D60" s="21" t="s">
        <v>63</v>
      </c>
      <c r="E60" s="21" t="s">
        <v>45</v>
      </c>
      <c r="F60" s="21" t="s">
        <v>316</v>
      </c>
      <c r="G60" s="21" t="s">
        <v>40</v>
      </c>
      <c r="H60" s="21" t="s">
        <v>39</v>
      </c>
      <c r="I60" s="143">
        <v>17314</v>
      </c>
      <c r="J60" s="143">
        <f t="shared" si="1"/>
        <v>5784.01</v>
      </c>
      <c r="K60" s="143">
        <f t="shared" si="0"/>
        <v>33.409999999999997</v>
      </c>
      <c r="L60" s="36"/>
      <c r="M60" s="36"/>
      <c r="N60" s="36">
        <v>2216</v>
      </c>
      <c r="O60" s="36">
        <v>1087.68</v>
      </c>
      <c r="P60" s="36">
        <v>1162</v>
      </c>
      <c r="Q60" s="36">
        <v>874.2</v>
      </c>
      <c r="R60" s="36">
        <v>1162</v>
      </c>
      <c r="S60" s="36">
        <v>801.77</v>
      </c>
      <c r="T60" s="36">
        <v>1364</v>
      </c>
      <c r="U60" s="36">
        <v>900.24</v>
      </c>
      <c r="V60" s="36">
        <v>1071</v>
      </c>
      <c r="W60" s="36"/>
      <c r="X60" s="36"/>
      <c r="Y60" s="36"/>
      <c r="Z60" s="36"/>
      <c r="AA60" s="36"/>
      <c r="AB60" s="36">
        <v>1816</v>
      </c>
      <c r="AC60" s="36">
        <v>945.32</v>
      </c>
      <c r="AD60" s="36">
        <v>1162</v>
      </c>
      <c r="AE60" s="36"/>
      <c r="AF60" s="36">
        <v>1816</v>
      </c>
      <c r="AG60" s="36">
        <v>547.79999999999995</v>
      </c>
      <c r="AH60" s="36">
        <v>0</v>
      </c>
      <c r="AI60" s="36"/>
      <c r="AJ60" s="36">
        <v>2615</v>
      </c>
      <c r="AK60" s="36"/>
      <c r="AL60" s="36"/>
      <c r="AM60" s="36"/>
      <c r="AN60" s="36"/>
      <c r="AO60" s="36"/>
      <c r="AP60" s="36">
        <v>1162</v>
      </c>
      <c r="AQ60" s="36">
        <v>627</v>
      </c>
      <c r="AR60" s="36"/>
      <c r="AS60" s="36"/>
      <c r="AT60" s="36">
        <v>1162</v>
      </c>
      <c r="AU60" s="36"/>
      <c r="AV60" s="36"/>
      <c r="AW60" s="36"/>
      <c r="AX60" s="36"/>
      <c r="AY60" s="36"/>
      <c r="AZ60" s="36"/>
      <c r="BA60" s="36"/>
      <c r="BB60" s="36">
        <v>606</v>
      </c>
      <c r="BC60" s="36"/>
      <c r="BD60" s="42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</row>
    <row r="61" spans="1:239" s="19" customFormat="1" ht="21" customHeight="1" x14ac:dyDescent="0.2">
      <c r="A61" s="54" t="s">
        <v>176</v>
      </c>
      <c r="B61" s="113" t="s">
        <v>213</v>
      </c>
      <c r="C61" s="21" t="s">
        <v>148</v>
      </c>
      <c r="D61" s="21" t="s">
        <v>63</v>
      </c>
      <c r="E61" s="21" t="s">
        <v>45</v>
      </c>
      <c r="F61" s="21" t="s">
        <v>316</v>
      </c>
      <c r="G61" s="21" t="s">
        <v>40</v>
      </c>
      <c r="H61" s="21" t="s">
        <v>39</v>
      </c>
      <c r="I61" s="143">
        <v>8919</v>
      </c>
      <c r="J61" s="143">
        <f t="shared" si="1"/>
        <v>2979.63</v>
      </c>
      <c r="K61" s="143">
        <f t="shared" si="0"/>
        <v>33.409999999999997</v>
      </c>
      <c r="L61" s="36"/>
      <c r="M61" s="36"/>
      <c r="N61" s="36">
        <v>1141</v>
      </c>
      <c r="O61" s="36">
        <v>560.32000000000005</v>
      </c>
      <c r="P61" s="36">
        <v>599</v>
      </c>
      <c r="Q61" s="36">
        <v>450.34</v>
      </c>
      <c r="R61" s="36">
        <v>599</v>
      </c>
      <c r="S61" s="36">
        <v>413.03</v>
      </c>
      <c r="T61" s="36">
        <v>702</v>
      </c>
      <c r="U61" s="36">
        <v>463.76</v>
      </c>
      <c r="V61" s="36">
        <v>552</v>
      </c>
      <c r="W61" s="36"/>
      <c r="X61" s="36"/>
      <c r="Y61" s="36"/>
      <c r="Z61" s="36"/>
      <c r="AA61" s="36"/>
      <c r="AB61" s="36">
        <v>935</v>
      </c>
      <c r="AC61" s="36">
        <v>486.98</v>
      </c>
      <c r="AD61" s="36">
        <v>599</v>
      </c>
      <c r="AE61" s="36"/>
      <c r="AF61" s="36">
        <v>935</v>
      </c>
      <c r="AG61" s="36">
        <v>282.2</v>
      </c>
      <c r="AH61" s="36">
        <v>0</v>
      </c>
      <c r="AI61" s="36"/>
      <c r="AJ61" s="36">
        <v>1347</v>
      </c>
      <c r="AK61" s="36"/>
      <c r="AL61" s="36"/>
      <c r="AM61" s="36"/>
      <c r="AN61" s="36"/>
      <c r="AO61" s="36"/>
      <c r="AP61" s="36">
        <v>599</v>
      </c>
      <c r="AQ61" s="36">
        <v>323</v>
      </c>
      <c r="AR61" s="36"/>
      <c r="AS61" s="36"/>
      <c r="AT61" s="36">
        <v>599</v>
      </c>
      <c r="AU61" s="36"/>
      <c r="AV61" s="36"/>
      <c r="AW61" s="36"/>
      <c r="AX61" s="36"/>
      <c r="AY61" s="36"/>
      <c r="AZ61" s="36"/>
      <c r="BA61" s="36"/>
      <c r="BB61" s="36">
        <v>312</v>
      </c>
      <c r="BC61" s="36"/>
      <c r="BD61" s="42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</row>
    <row r="62" spans="1:239" s="19" customFormat="1" ht="70.5" customHeight="1" x14ac:dyDescent="0.2">
      <c r="A62" s="53" t="s">
        <v>283</v>
      </c>
      <c r="B62" s="113"/>
      <c r="C62" s="21"/>
      <c r="D62" s="21"/>
      <c r="E62" s="21"/>
      <c r="F62" s="21"/>
      <c r="G62" s="21"/>
      <c r="H62" s="21"/>
      <c r="I62" s="143">
        <f>I63+I66</f>
        <v>45938</v>
      </c>
      <c r="J62" s="143">
        <f>J63+J66</f>
        <v>23369.41</v>
      </c>
      <c r="K62" s="143">
        <f t="shared" si="0"/>
        <v>50.87</v>
      </c>
      <c r="L62" s="194">
        <f>L63+L66</f>
        <v>2543</v>
      </c>
      <c r="M62" s="194">
        <f t="shared" ref="M62:BC62" si="8">M63+M66</f>
        <v>777.47</v>
      </c>
      <c r="N62" s="194">
        <f t="shared" si="8"/>
        <v>1731</v>
      </c>
      <c r="O62" s="194">
        <f t="shared" si="8"/>
        <v>1174.3399999999999</v>
      </c>
      <c r="P62" s="194">
        <f t="shared" si="8"/>
        <v>2004</v>
      </c>
      <c r="Q62" s="194">
        <f t="shared" si="8"/>
        <v>1423.16</v>
      </c>
      <c r="R62" s="194">
        <f t="shared" si="8"/>
        <v>2867</v>
      </c>
      <c r="S62" s="194">
        <f t="shared" si="8"/>
        <v>964.67</v>
      </c>
      <c r="T62" s="194">
        <f t="shared" si="8"/>
        <v>2081</v>
      </c>
      <c r="U62" s="194">
        <f t="shared" si="8"/>
        <v>1549</v>
      </c>
      <c r="V62" s="194">
        <f t="shared" si="8"/>
        <v>1429</v>
      </c>
      <c r="W62" s="194">
        <f t="shared" si="8"/>
        <v>1429</v>
      </c>
      <c r="X62" s="194">
        <f t="shared" si="8"/>
        <v>1303</v>
      </c>
      <c r="Y62" s="194">
        <f t="shared" si="8"/>
        <v>0</v>
      </c>
      <c r="Z62" s="194">
        <f t="shared" si="8"/>
        <v>1798</v>
      </c>
      <c r="AA62" s="194">
        <f t="shared" si="8"/>
        <v>1055.6300000000001</v>
      </c>
      <c r="AB62" s="194">
        <f t="shared" si="8"/>
        <v>1004</v>
      </c>
      <c r="AC62" s="194">
        <f t="shared" si="8"/>
        <v>356.54</v>
      </c>
      <c r="AD62" s="194">
        <f t="shared" si="8"/>
        <v>1337</v>
      </c>
      <c r="AE62" s="194">
        <f t="shared" si="8"/>
        <v>1337</v>
      </c>
      <c r="AF62" s="194">
        <f t="shared" si="8"/>
        <v>2382</v>
      </c>
      <c r="AG62" s="194">
        <f t="shared" si="8"/>
        <v>314.62</v>
      </c>
      <c r="AH62" s="194">
        <f t="shared" si="8"/>
        <v>870</v>
      </c>
      <c r="AI62" s="194">
        <f t="shared" si="8"/>
        <v>870</v>
      </c>
      <c r="AJ62" s="194">
        <f t="shared" si="8"/>
        <v>1274</v>
      </c>
      <c r="AK62" s="194">
        <f t="shared" si="8"/>
        <v>1274</v>
      </c>
      <c r="AL62" s="194">
        <f t="shared" si="8"/>
        <v>1382</v>
      </c>
      <c r="AM62" s="194">
        <f t="shared" si="8"/>
        <v>0</v>
      </c>
      <c r="AN62" s="194">
        <f t="shared" si="8"/>
        <v>2409</v>
      </c>
      <c r="AO62" s="194">
        <f t="shared" si="8"/>
        <v>1848.5</v>
      </c>
      <c r="AP62" s="194">
        <f t="shared" si="8"/>
        <v>488</v>
      </c>
      <c r="AQ62" s="194">
        <f t="shared" si="8"/>
        <v>0</v>
      </c>
      <c r="AR62" s="194">
        <f t="shared" si="8"/>
        <v>974</v>
      </c>
      <c r="AS62" s="194">
        <f t="shared" si="8"/>
        <v>974</v>
      </c>
      <c r="AT62" s="194">
        <f t="shared" si="8"/>
        <v>1948</v>
      </c>
      <c r="AU62" s="194">
        <f t="shared" si="8"/>
        <v>0</v>
      </c>
      <c r="AV62" s="194">
        <f t="shared" si="8"/>
        <v>1365</v>
      </c>
      <c r="AW62" s="194">
        <f t="shared" si="8"/>
        <v>1365</v>
      </c>
      <c r="AX62" s="194">
        <f t="shared" si="8"/>
        <v>0</v>
      </c>
      <c r="AY62" s="194">
        <f t="shared" si="8"/>
        <v>0</v>
      </c>
      <c r="AZ62" s="194">
        <f t="shared" si="8"/>
        <v>10893.5</v>
      </c>
      <c r="BA62" s="194">
        <f t="shared" si="8"/>
        <v>2800.98</v>
      </c>
      <c r="BB62" s="194">
        <f t="shared" si="8"/>
        <v>3855.5</v>
      </c>
      <c r="BC62" s="194">
        <f t="shared" si="8"/>
        <v>3855.5</v>
      </c>
      <c r="BD62" s="27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</row>
    <row r="63" spans="1:239" s="19" customFormat="1" ht="36" customHeight="1" x14ac:dyDescent="0.2">
      <c r="A63" s="53" t="s">
        <v>284</v>
      </c>
      <c r="B63" s="113"/>
      <c r="C63" s="21" t="s">
        <v>140</v>
      </c>
      <c r="D63" s="21" t="s">
        <v>51</v>
      </c>
      <c r="E63" s="21" t="s">
        <v>35</v>
      </c>
      <c r="F63" s="21" t="s">
        <v>177</v>
      </c>
      <c r="G63" s="21" t="s">
        <v>40</v>
      </c>
      <c r="H63" s="21" t="s">
        <v>39</v>
      </c>
      <c r="I63" s="143">
        <f>I64+I65</f>
        <v>37486</v>
      </c>
      <c r="J63" s="143">
        <f>J64+J65</f>
        <v>18568.43</v>
      </c>
      <c r="K63" s="143">
        <f t="shared" si="0"/>
        <v>49.53</v>
      </c>
      <c r="L63" s="194">
        <f>L64+L65</f>
        <v>2543</v>
      </c>
      <c r="M63" s="194">
        <f t="shared" ref="M63:BC63" si="9">M64+M65</f>
        <v>777.47</v>
      </c>
      <c r="N63" s="194">
        <f t="shared" si="9"/>
        <v>1731</v>
      </c>
      <c r="O63" s="194">
        <f t="shared" si="9"/>
        <v>1174.3399999999999</v>
      </c>
      <c r="P63" s="194">
        <f t="shared" si="9"/>
        <v>2004</v>
      </c>
      <c r="Q63" s="194">
        <f t="shared" si="9"/>
        <v>1423.16</v>
      </c>
      <c r="R63" s="194">
        <f t="shared" si="9"/>
        <v>2867</v>
      </c>
      <c r="S63" s="194">
        <f t="shared" si="9"/>
        <v>964.67</v>
      </c>
      <c r="T63" s="194">
        <f t="shared" si="9"/>
        <v>2081</v>
      </c>
      <c r="U63" s="194">
        <f t="shared" si="9"/>
        <v>1549</v>
      </c>
      <c r="V63" s="194">
        <f t="shared" si="9"/>
        <v>1429</v>
      </c>
      <c r="W63" s="194">
        <f t="shared" si="9"/>
        <v>1429</v>
      </c>
      <c r="X63" s="194">
        <f t="shared" si="9"/>
        <v>1303</v>
      </c>
      <c r="Y63" s="194">
        <f t="shared" si="9"/>
        <v>0</v>
      </c>
      <c r="Z63" s="194">
        <f t="shared" si="9"/>
        <v>1798</v>
      </c>
      <c r="AA63" s="194">
        <f t="shared" si="9"/>
        <v>1055.6300000000001</v>
      </c>
      <c r="AB63" s="194">
        <f t="shared" si="9"/>
        <v>1004</v>
      </c>
      <c r="AC63" s="194">
        <f t="shared" si="9"/>
        <v>356.54</v>
      </c>
      <c r="AD63" s="194">
        <f t="shared" si="9"/>
        <v>1337</v>
      </c>
      <c r="AE63" s="194">
        <f t="shared" si="9"/>
        <v>1337</v>
      </c>
      <c r="AF63" s="194">
        <f t="shared" si="9"/>
        <v>2382</v>
      </c>
      <c r="AG63" s="194">
        <f t="shared" si="9"/>
        <v>314.62</v>
      </c>
      <c r="AH63" s="194">
        <f t="shared" si="9"/>
        <v>870</v>
      </c>
      <c r="AI63" s="194">
        <f t="shared" si="9"/>
        <v>870</v>
      </c>
      <c r="AJ63" s="194">
        <f t="shared" si="9"/>
        <v>1274</v>
      </c>
      <c r="AK63" s="194">
        <f t="shared" si="9"/>
        <v>1274</v>
      </c>
      <c r="AL63" s="194">
        <f t="shared" si="9"/>
        <v>1382</v>
      </c>
      <c r="AM63" s="194">
        <f t="shared" si="9"/>
        <v>0</v>
      </c>
      <c r="AN63" s="194">
        <f t="shared" si="9"/>
        <v>2409</v>
      </c>
      <c r="AO63" s="194">
        <f t="shared" si="9"/>
        <v>1848.5</v>
      </c>
      <c r="AP63" s="194">
        <f t="shared" si="9"/>
        <v>488</v>
      </c>
      <c r="AQ63" s="194">
        <f t="shared" si="9"/>
        <v>0</v>
      </c>
      <c r="AR63" s="194">
        <f t="shared" si="9"/>
        <v>974</v>
      </c>
      <c r="AS63" s="194">
        <f t="shared" si="9"/>
        <v>974</v>
      </c>
      <c r="AT63" s="194">
        <f t="shared" si="9"/>
        <v>1948</v>
      </c>
      <c r="AU63" s="194">
        <f t="shared" si="9"/>
        <v>0</v>
      </c>
      <c r="AV63" s="194">
        <f t="shared" si="9"/>
        <v>1365</v>
      </c>
      <c r="AW63" s="194">
        <f t="shared" si="9"/>
        <v>1365</v>
      </c>
      <c r="AX63" s="194">
        <f t="shared" si="9"/>
        <v>0</v>
      </c>
      <c r="AY63" s="194">
        <f t="shared" si="9"/>
        <v>0</v>
      </c>
      <c r="AZ63" s="194">
        <f t="shared" si="9"/>
        <v>4441.5</v>
      </c>
      <c r="BA63" s="194">
        <f t="shared" si="9"/>
        <v>0</v>
      </c>
      <c r="BB63" s="194">
        <f t="shared" si="9"/>
        <v>1855.5</v>
      </c>
      <c r="BC63" s="194">
        <f t="shared" si="9"/>
        <v>1855.5</v>
      </c>
      <c r="BD63" s="42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</row>
    <row r="64" spans="1:239" s="19" customFormat="1" ht="16.5" customHeight="1" x14ac:dyDescent="0.2">
      <c r="A64" s="54" t="s">
        <v>175</v>
      </c>
      <c r="B64" s="113" t="s">
        <v>139</v>
      </c>
      <c r="C64" s="21" t="s">
        <v>140</v>
      </c>
      <c r="D64" s="21" t="s">
        <v>51</v>
      </c>
      <c r="E64" s="21" t="s">
        <v>35</v>
      </c>
      <c r="F64" s="21" t="s">
        <v>177</v>
      </c>
      <c r="G64" s="21" t="s">
        <v>40</v>
      </c>
      <c r="H64" s="21" t="s">
        <v>39</v>
      </c>
      <c r="I64" s="143">
        <v>33736</v>
      </c>
      <c r="J64" s="143">
        <f t="shared" ref="J64:J65" si="10">M64+O64+Q64+S64+U64+W64+Y64+AA64+AC64+AE64+AG64+AI64+AK64+AM64+AO64+AQ64+AS64+AU64+AW64+AY64+BA64+BC64</f>
        <v>16711.64</v>
      </c>
      <c r="K64" s="143">
        <f t="shared" si="0"/>
        <v>49.54</v>
      </c>
      <c r="L64" s="36">
        <v>2288.6999999999998</v>
      </c>
      <c r="M64" s="36">
        <v>699.72</v>
      </c>
      <c r="N64" s="36">
        <v>1557.9</v>
      </c>
      <c r="O64" s="36">
        <v>1056.9100000000001</v>
      </c>
      <c r="P64" s="36">
        <v>1803.6</v>
      </c>
      <c r="Q64" s="36">
        <v>1280.8399999999999</v>
      </c>
      <c r="R64" s="36">
        <v>2580.3000000000002</v>
      </c>
      <c r="S64" s="36">
        <v>868.2</v>
      </c>
      <c r="T64" s="36">
        <v>1872.9</v>
      </c>
      <c r="U64" s="36">
        <v>1394.1</v>
      </c>
      <c r="V64" s="36">
        <v>1286.0999999999999</v>
      </c>
      <c r="W64" s="36">
        <v>1286.0999999999999</v>
      </c>
      <c r="X64" s="36">
        <v>1172.7</v>
      </c>
      <c r="Y64" s="36"/>
      <c r="Z64" s="36">
        <v>1618.2</v>
      </c>
      <c r="AA64" s="36">
        <v>950.07</v>
      </c>
      <c r="AB64" s="36">
        <v>903.6</v>
      </c>
      <c r="AC64" s="36">
        <v>320.89</v>
      </c>
      <c r="AD64" s="36">
        <v>1203.3</v>
      </c>
      <c r="AE64" s="36">
        <v>1203.3</v>
      </c>
      <c r="AF64" s="36">
        <v>2143.8000000000002</v>
      </c>
      <c r="AG64" s="36">
        <v>283.16000000000003</v>
      </c>
      <c r="AH64" s="36">
        <v>783</v>
      </c>
      <c r="AI64" s="36">
        <v>783</v>
      </c>
      <c r="AJ64" s="36">
        <v>1146.5999999999999</v>
      </c>
      <c r="AK64" s="36">
        <v>1146.5999999999999</v>
      </c>
      <c r="AL64" s="36">
        <v>1243.8</v>
      </c>
      <c r="AM64" s="36">
        <v>0</v>
      </c>
      <c r="AN64" s="36">
        <v>2168.1</v>
      </c>
      <c r="AO64" s="36">
        <v>1663.65</v>
      </c>
      <c r="AP64" s="36">
        <v>439.2</v>
      </c>
      <c r="AQ64" s="36"/>
      <c r="AR64" s="36">
        <v>876.6</v>
      </c>
      <c r="AS64" s="36">
        <v>876.6</v>
      </c>
      <c r="AT64" s="36">
        <v>1753.2</v>
      </c>
      <c r="AU64" s="36"/>
      <c r="AV64" s="36">
        <v>1228.5</v>
      </c>
      <c r="AW64" s="36">
        <v>1228.5</v>
      </c>
      <c r="AX64" s="36">
        <v>0</v>
      </c>
      <c r="AY64" s="36"/>
      <c r="AZ64" s="36">
        <v>3995.9</v>
      </c>
      <c r="BA64" s="36"/>
      <c r="BB64" s="36">
        <v>1670</v>
      </c>
      <c r="BC64" s="36">
        <v>1670</v>
      </c>
      <c r="BD64" s="42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</row>
    <row r="65" spans="1:239" s="19" customFormat="1" ht="21" customHeight="1" x14ac:dyDescent="0.2">
      <c r="A65" s="54" t="s">
        <v>176</v>
      </c>
      <c r="B65" s="113" t="s">
        <v>213</v>
      </c>
      <c r="C65" s="21" t="s">
        <v>140</v>
      </c>
      <c r="D65" s="21" t="s">
        <v>51</v>
      </c>
      <c r="E65" s="21" t="s">
        <v>35</v>
      </c>
      <c r="F65" s="21" t="s">
        <v>177</v>
      </c>
      <c r="G65" s="21" t="s">
        <v>40</v>
      </c>
      <c r="H65" s="21" t="s">
        <v>39</v>
      </c>
      <c r="I65" s="143">
        <v>3750</v>
      </c>
      <c r="J65" s="143">
        <f t="shared" si="10"/>
        <v>1856.79</v>
      </c>
      <c r="K65" s="143">
        <f t="shared" si="0"/>
        <v>49.51</v>
      </c>
      <c r="L65" s="36">
        <v>254.3</v>
      </c>
      <c r="M65" s="36">
        <v>77.75</v>
      </c>
      <c r="N65" s="36">
        <v>173.1</v>
      </c>
      <c r="O65" s="36">
        <v>117.43</v>
      </c>
      <c r="P65" s="36">
        <v>200.4</v>
      </c>
      <c r="Q65" s="36">
        <v>142.32</v>
      </c>
      <c r="R65" s="36">
        <v>286.7</v>
      </c>
      <c r="S65" s="36">
        <v>96.47</v>
      </c>
      <c r="T65" s="36">
        <v>208.1</v>
      </c>
      <c r="U65" s="36">
        <v>154.9</v>
      </c>
      <c r="V65" s="36">
        <v>142.9</v>
      </c>
      <c r="W65" s="36">
        <v>142.9</v>
      </c>
      <c r="X65" s="36">
        <v>130.30000000000001</v>
      </c>
      <c r="Y65" s="36"/>
      <c r="Z65" s="36">
        <v>179.8</v>
      </c>
      <c r="AA65" s="36">
        <v>105.56</v>
      </c>
      <c r="AB65" s="36">
        <v>100.4</v>
      </c>
      <c r="AC65" s="36">
        <v>35.65</v>
      </c>
      <c r="AD65" s="36">
        <v>133.69999999999999</v>
      </c>
      <c r="AE65" s="36">
        <v>133.69999999999999</v>
      </c>
      <c r="AF65" s="36">
        <v>238.2</v>
      </c>
      <c r="AG65" s="36">
        <v>31.46</v>
      </c>
      <c r="AH65" s="36">
        <v>87</v>
      </c>
      <c r="AI65" s="36">
        <v>87</v>
      </c>
      <c r="AJ65" s="36">
        <v>127.4</v>
      </c>
      <c r="AK65" s="36">
        <v>127.4</v>
      </c>
      <c r="AL65" s="36">
        <v>138.19999999999999</v>
      </c>
      <c r="AM65" s="36"/>
      <c r="AN65" s="36">
        <v>240.9</v>
      </c>
      <c r="AO65" s="36">
        <v>184.85</v>
      </c>
      <c r="AP65" s="36">
        <v>48.8</v>
      </c>
      <c r="AQ65" s="36"/>
      <c r="AR65" s="36">
        <v>97.4</v>
      </c>
      <c r="AS65" s="36">
        <v>97.4</v>
      </c>
      <c r="AT65" s="36">
        <v>194.8</v>
      </c>
      <c r="AU65" s="36"/>
      <c r="AV65" s="36">
        <v>136.5</v>
      </c>
      <c r="AW65" s="36">
        <v>136.5</v>
      </c>
      <c r="AX65" s="36">
        <v>0</v>
      </c>
      <c r="AY65" s="36"/>
      <c r="AZ65" s="36">
        <v>445.6</v>
      </c>
      <c r="BA65" s="36"/>
      <c r="BB65" s="36">
        <v>185.5</v>
      </c>
      <c r="BC65" s="36">
        <v>185.5</v>
      </c>
      <c r="BD65" s="42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</row>
    <row r="66" spans="1:239" s="19" customFormat="1" ht="36" customHeight="1" x14ac:dyDescent="0.2">
      <c r="A66" s="53" t="s">
        <v>285</v>
      </c>
      <c r="B66" s="113"/>
      <c r="C66" s="21" t="s">
        <v>140</v>
      </c>
      <c r="D66" s="21" t="s">
        <v>51</v>
      </c>
      <c r="E66" s="21" t="s">
        <v>35</v>
      </c>
      <c r="F66" s="21" t="s">
        <v>286</v>
      </c>
      <c r="G66" s="21" t="s">
        <v>40</v>
      </c>
      <c r="H66" s="21" t="s">
        <v>39</v>
      </c>
      <c r="I66" s="143">
        <f>I67+I68</f>
        <v>8452</v>
      </c>
      <c r="J66" s="143">
        <f>J67+J68</f>
        <v>4800.9799999999996</v>
      </c>
      <c r="K66" s="143">
        <f t="shared" si="0"/>
        <v>56.8</v>
      </c>
      <c r="L66" s="194">
        <f>L67+L68</f>
        <v>0</v>
      </c>
      <c r="M66" s="194">
        <f t="shared" ref="M66:BC66" si="11">M67+M68</f>
        <v>0</v>
      </c>
      <c r="N66" s="194">
        <f t="shared" si="11"/>
        <v>0</v>
      </c>
      <c r="O66" s="194">
        <f t="shared" si="11"/>
        <v>0</v>
      </c>
      <c r="P66" s="194">
        <f t="shared" si="11"/>
        <v>0</v>
      </c>
      <c r="Q66" s="194">
        <f t="shared" si="11"/>
        <v>0</v>
      </c>
      <c r="R66" s="194">
        <f t="shared" si="11"/>
        <v>0</v>
      </c>
      <c r="S66" s="194">
        <f t="shared" si="11"/>
        <v>0</v>
      </c>
      <c r="T66" s="194">
        <f t="shared" si="11"/>
        <v>0</v>
      </c>
      <c r="U66" s="194">
        <f t="shared" si="11"/>
        <v>0</v>
      </c>
      <c r="V66" s="194">
        <f t="shared" si="11"/>
        <v>0</v>
      </c>
      <c r="W66" s="194">
        <f t="shared" si="11"/>
        <v>0</v>
      </c>
      <c r="X66" s="194">
        <f t="shared" si="11"/>
        <v>0</v>
      </c>
      <c r="Y66" s="194">
        <f t="shared" si="11"/>
        <v>0</v>
      </c>
      <c r="Z66" s="194">
        <f t="shared" si="11"/>
        <v>0</v>
      </c>
      <c r="AA66" s="194">
        <f t="shared" si="11"/>
        <v>0</v>
      </c>
      <c r="AB66" s="194">
        <f t="shared" si="11"/>
        <v>0</v>
      </c>
      <c r="AC66" s="194">
        <f t="shared" si="11"/>
        <v>0</v>
      </c>
      <c r="AD66" s="194">
        <f t="shared" si="11"/>
        <v>0</v>
      </c>
      <c r="AE66" s="194">
        <f t="shared" si="11"/>
        <v>0</v>
      </c>
      <c r="AF66" s="194">
        <f t="shared" si="11"/>
        <v>0</v>
      </c>
      <c r="AG66" s="194">
        <f t="shared" si="11"/>
        <v>0</v>
      </c>
      <c r="AH66" s="194">
        <f t="shared" si="11"/>
        <v>0</v>
      </c>
      <c r="AI66" s="194">
        <f t="shared" si="11"/>
        <v>0</v>
      </c>
      <c r="AJ66" s="194">
        <f t="shared" si="11"/>
        <v>0</v>
      </c>
      <c r="AK66" s="194">
        <f t="shared" si="11"/>
        <v>0</v>
      </c>
      <c r="AL66" s="194">
        <f t="shared" si="11"/>
        <v>0</v>
      </c>
      <c r="AM66" s="194">
        <f t="shared" si="11"/>
        <v>0</v>
      </c>
      <c r="AN66" s="194">
        <f t="shared" si="11"/>
        <v>0</v>
      </c>
      <c r="AO66" s="194">
        <f t="shared" si="11"/>
        <v>0</v>
      </c>
      <c r="AP66" s="194">
        <f t="shared" si="11"/>
        <v>0</v>
      </c>
      <c r="AQ66" s="194">
        <f t="shared" si="11"/>
        <v>0</v>
      </c>
      <c r="AR66" s="194">
        <f t="shared" si="11"/>
        <v>0</v>
      </c>
      <c r="AS66" s="194">
        <f t="shared" si="11"/>
        <v>0</v>
      </c>
      <c r="AT66" s="194">
        <f t="shared" si="11"/>
        <v>0</v>
      </c>
      <c r="AU66" s="194">
        <f t="shared" si="11"/>
        <v>0</v>
      </c>
      <c r="AV66" s="194">
        <f t="shared" si="11"/>
        <v>0</v>
      </c>
      <c r="AW66" s="194">
        <f t="shared" si="11"/>
        <v>0</v>
      </c>
      <c r="AX66" s="194">
        <f t="shared" si="11"/>
        <v>0</v>
      </c>
      <c r="AY66" s="194">
        <f t="shared" si="11"/>
        <v>0</v>
      </c>
      <c r="AZ66" s="194">
        <f t="shared" si="11"/>
        <v>6452</v>
      </c>
      <c r="BA66" s="194">
        <f t="shared" si="11"/>
        <v>2800.98</v>
      </c>
      <c r="BB66" s="194">
        <f t="shared" si="11"/>
        <v>2000</v>
      </c>
      <c r="BC66" s="194">
        <f t="shared" si="11"/>
        <v>2000</v>
      </c>
      <c r="BD66" s="42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</row>
    <row r="67" spans="1:239" s="19" customFormat="1" ht="16.5" customHeight="1" x14ac:dyDescent="0.2">
      <c r="A67" s="54" t="s">
        <v>175</v>
      </c>
      <c r="B67" s="113" t="s">
        <v>139</v>
      </c>
      <c r="C67" s="21" t="s">
        <v>140</v>
      </c>
      <c r="D67" s="21" t="s">
        <v>51</v>
      </c>
      <c r="E67" s="21" t="s">
        <v>35</v>
      </c>
      <c r="F67" s="21" t="s">
        <v>286</v>
      </c>
      <c r="G67" s="21" t="s">
        <v>40</v>
      </c>
      <c r="H67" s="21" t="s">
        <v>39</v>
      </c>
      <c r="I67" s="143">
        <v>7606</v>
      </c>
      <c r="J67" s="143">
        <f t="shared" ref="J67:J73" si="12">M67+O67+Q67+S67+U67+W67+Y67+AA67+AC67+AE67+AG67+AI67+AK67+AM67+AO67+AQ67+AS67+AU67+AW67+AY67+BA67+BC67</f>
        <v>4320.3999999999996</v>
      </c>
      <c r="K67" s="143">
        <f t="shared" si="0"/>
        <v>56.8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>
        <v>5806.2</v>
      </c>
      <c r="BA67" s="36">
        <v>2520.6</v>
      </c>
      <c r="BB67" s="36">
        <v>1799.8</v>
      </c>
      <c r="BC67" s="36">
        <v>1799.8</v>
      </c>
      <c r="BD67" s="42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</row>
    <row r="68" spans="1:239" s="19" customFormat="1" ht="21" customHeight="1" x14ac:dyDescent="0.2">
      <c r="A68" s="54" t="s">
        <v>176</v>
      </c>
      <c r="B68" s="113" t="s">
        <v>213</v>
      </c>
      <c r="C68" s="21" t="s">
        <v>140</v>
      </c>
      <c r="D68" s="21" t="s">
        <v>51</v>
      </c>
      <c r="E68" s="21" t="s">
        <v>35</v>
      </c>
      <c r="F68" s="21" t="s">
        <v>286</v>
      </c>
      <c r="G68" s="21" t="s">
        <v>40</v>
      </c>
      <c r="H68" s="21" t="s">
        <v>39</v>
      </c>
      <c r="I68" s="143">
        <v>846</v>
      </c>
      <c r="J68" s="143">
        <f t="shared" si="12"/>
        <v>480.58</v>
      </c>
      <c r="K68" s="143">
        <f t="shared" si="0"/>
        <v>56.81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>
        <v>645.79999999999995</v>
      </c>
      <c r="BA68" s="36">
        <v>280.38</v>
      </c>
      <c r="BB68" s="36">
        <v>200.2</v>
      </c>
      <c r="BC68" s="36">
        <v>200.2</v>
      </c>
      <c r="BD68" s="42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</row>
    <row r="69" spans="1:239" s="19" customFormat="1" ht="54" customHeight="1" x14ac:dyDescent="0.2">
      <c r="A69" s="53" t="s">
        <v>178</v>
      </c>
      <c r="B69" s="113"/>
      <c r="C69" s="21"/>
      <c r="D69" s="21"/>
      <c r="E69" s="21"/>
      <c r="F69" s="21"/>
      <c r="G69" s="21"/>
      <c r="H69" s="21"/>
      <c r="I69" s="143">
        <f>I70+I71+I72</f>
        <v>43194</v>
      </c>
      <c r="J69" s="143">
        <f>J70+J71+J72</f>
        <v>0</v>
      </c>
      <c r="K69" s="143">
        <f t="shared" si="0"/>
        <v>0</v>
      </c>
      <c r="L69" s="194">
        <f>L70+L71+L72</f>
        <v>0</v>
      </c>
      <c r="M69" s="194">
        <f t="shared" ref="M69:BC69" si="13">M70+M71+M72</f>
        <v>0</v>
      </c>
      <c r="N69" s="194">
        <f t="shared" si="13"/>
        <v>0</v>
      </c>
      <c r="O69" s="194">
        <f t="shared" si="13"/>
        <v>0</v>
      </c>
      <c r="P69" s="194">
        <f t="shared" si="13"/>
        <v>0</v>
      </c>
      <c r="Q69" s="194">
        <f t="shared" si="13"/>
        <v>0</v>
      </c>
      <c r="R69" s="194">
        <f t="shared" si="13"/>
        <v>0</v>
      </c>
      <c r="S69" s="194">
        <f t="shared" si="13"/>
        <v>0</v>
      </c>
      <c r="T69" s="194">
        <f t="shared" si="13"/>
        <v>0</v>
      </c>
      <c r="U69" s="194">
        <f t="shared" si="13"/>
        <v>0</v>
      </c>
      <c r="V69" s="194">
        <f t="shared" si="13"/>
        <v>0</v>
      </c>
      <c r="W69" s="194">
        <f t="shared" si="13"/>
        <v>0</v>
      </c>
      <c r="X69" s="194">
        <f t="shared" si="13"/>
        <v>0</v>
      </c>
      <c r="Y69" s="194">
        <f t="shared" si="13"/>
        <v>0</v>
      </c>
      <c r="Z69" s="194">
        <f t="shared" si="13"/>
        <v>0</v>
      </c>
      <c r="AA69" s="194">
        <f t="shared" si="13"/>
        <v>0</v>
      </c>
      <c r="AB69" s="194">
        <f t="shared" si="13"/>
        <v>0</v>
      </c>
      <c r="AC69" s="194">
        <f t="shared" si="13"/>
        <v>0</v>
      </c>
      <c r="AD69" s="194">
        <f t="shared" si="13"/>
        <v>0</v>
      </c>
      <c r="AE69" s="194">
        <f t="shared" si="13"/>
        <v>0</v>
      </c>
      <c r="AF69" s="194">
        <f t="shared" si="13"/>
        <v>0</v>
      </c>
      <c r="AG69" s="194">
        <f t="shared" si="13"/>
        <v>0</v>
      </c>
      <c r="AH69" s="194">
        <f t="shared" si="13"/>
        <v>0</v>
      </c>
      <c r="AI69" s="194">
        <f t="shared" si="13"/>
        <v>0</v>
      </c>
      <c r="AJ69" s="194">
        <f t="shared" si="13"/>
        <v>0</v>
      </c>
      <c r="AK69" s="194">
        <f t="shared" si="13"/>
        <v>0</v>
      </c>
      <c r="AL69" s="194">
        <f t="shared" si="13"/>
        <v>0</v>
      </c>
      <c r="AM69" s="194">
        <f t="shared" si="13"/>
        <v>0</v>
      </c>
      <c r="AN69" s="194">
        <f t="shared" si="13"/>
        <v>0</v>
      </c>
      <c r="AO69" s="194">
        <f t="shared" si="13"/>
        <v>0</v>
      </c>
      <c r="AP69" s="194">
        <f t="shared" si="13"/>
        <v>0</v>
      </c>
      <c r="AQ69" s="194">
        <f t="shared" si="13"/>
        <v>0</v>
      </c>
      <c r="AR69" s="194">
        <f>AR70+AR71+AR72</f>
        <v>23580</v>
      </c>
      <c r="AS69" s="194">
        <f t="shared" si="13"/>
        <v>0</v>
      </c>
      <c r="AT69" s="194">
        <f t="shared" si="13"/>
        <v>19614</v>
      </c>
      <c r="AU69" s="194">
        <f t="shared" si="13"/>
        <v>0</v>
      </c>
      <c r="AV69" s="194">
        <f t="shared" si="13"/>
        <v>0</v>
      </c>
      <c r="AW69" s="194">
        <f t="shared" si="13"/>
        <v>0</v>
      </c>
      <c r="AX69" s="194">
        <f t="shared" si="13"/>
        <v>0</v>
      </c>
      <c r="AY69" s="194">
        <f t="shared" si="13"/>
        <v>0</v>
      </c>
      <c r="AZ69" s="194">
        <f t="shared" si="13"/>
        <v>0</v>
      </c>
      <c r="BA69" s="194">
        <f t="shared" si="13"/>
        <v>0</v>
      </c>
      <c r="BB69" s="194">
        <f t="shared" si="13"/>
        <v>0</v>
      </c>
      <c r="BC69" s="194">
        <f t="shared" si="13"/>
        <v>0</v>
      </c>
      <c r="BD69" s="27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</row>
    <row r="70" spans="1:239" s="19" customFormat="1" ht="15" customHeight="1" x14ac:dyDescent="0.2">
      <c r="A70" s="54" t="s">
        <v>175</v>
      </c>
      <c r="B70" s="115" t="s">
        <v>139</v>
      </c>
      <c r="C70" s="102" t="s">
        <v>148</v>
      </c>
      <c r="D70" s="21" t="s">
        <v>125</v>
      </c>
      <c r="E70" s="21" t="s">
        <v>49</v>
      </c>
      <c r="F70" s="21" t="s">
        <v>126</v>
      </c>
      <c r="G70" s="21" t="s">
        <v>150</v>
      </c>
      <c r="H70" s="21" t="s">
        <v>39</v>
      </c>
      <c r="I70" s="143">
        <v>27766</v>
      </c>
      <c r="J70" s="143">
        <f>M70+O70+Q70+S70+U70+W70+Y70+AA70+AC70+AE70+AG70+AI70+AK70+AM70+AO70+AQ70+AS70+AU70+AW70+AY70+BA70+BC70</f>
        <v>0</v>
      </c>
      <c r="K70" s="143">
        <f t="shared" si="0"/>
        <v>0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>
        <v>16500</v>
      </c>
      <c r="AS70" s="36"/>
      <c r="AT70" s="36">
        <v>11266</v>
      </c>
      <c r="AU70" s="36"/>
      <c r="AV70" s="36"/>
      <c r="AW70" s="36"/>
      <c r="AX70" s="36"/>
      <c r="AY70" s="36"/>
      <c r="AZ70" s="36"/>
      <c r="BA70" s="36"/>
      <c r="BB70" s="36"/>
      <c r="BC70" s="36"/>
      <c r="BD70" s="42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</row>
    <row r="71" spans="1:239" s="19" customFormat="1" ht="17.25" customHeight="1" x14ac:dyDescent="0.2">
      <c r="A71" s="157" t="s">
        <v>164</v>
      </c>
      <c r="B71" s="174" t="s">
        <v>213</v>
      </c>
      <c r="C71" s="102" t="s">
        <v>148</v>
      </c>
      <c r="D71" s="21" t="s">
        <v>125</v>
      </c>
      <c r="E71" s="21" t="s">
        <v>49</v>
      </c>
      <c r="F71" s="21" t="s">
        <v>126</v>
      </c>
      <c r="G71" s="21" t="s">
        <v>150</v>
      </c>
      <c r="H71" s="21" t="s">
        <v>39</v>
      </c>
      <c r="I71" s="143">
        <v>14228</v>
      </c>
      <c r="J71" s="143">
        <f t="shared" si="12"/>
        <v>0</v>
      </c>
      <c r="K71" s="143">
        <f t="shared" si="0"/>
        <v>0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>
        <v>7080</v>
      </c>
      <c r="AS71" s="36"/>
      <c r="AT71" s="36">
        <v>7148</v>
      </c>
      <c r="AU71" s="36"/>
      <c r="AV71" s="36"/>
      <c r="AW71" s="36"/>
      <c r="AX71" s="36"/>
      <c r="AY71" s="36"/>
      <c r="AZ71" s="36"/>
      <c r="BA71" s="36"/>
      <c r="BB71" s="36"/>
      <c r="BC71" s="36"/>
      <c r="BD71" s="42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</row>
    <row r="72" spans="1:239" s="19" customFormat="1" ht="17.25" customHeight="1" x14ac:dyDescent="0.2">
      <c r="A72" s="158"/>
      <c r="B72" s="175"/>
      <c r="C72" s="102" t="s">
        <v>148</v>
      </c>
      <c r="D72" s="21" t="s">
        <v>125</v>
      </c>
      <c r="E72" s="21" t="s">
        <v>49</v>
      </c>
      <c r="F72" s="21" t="s">
        <v>313</v>
      </c>
      <c r="G72" s="21" t="s">
        <v>150</v>
      </c>
      <c r="H72" s="21" t="s">
        <v>39</v>
      </c>
      <c r="I72" s="143">
        <v>1200</v>
      </c>
      <c r="J72" s="143">
        <f t="shared" si="12"/>
        <v>0</v>
      </c>
      <c r="K72" s="143">
        <f t="shared" si="0"/>
        <v>0</v>
      </c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>
        <v>1200</v>
      </c>
      <c r="AU72" s="36"/>
      <c r="AV72" s="36"/>
      <c r="AW72" s="36"/>
      <c r="AX72" s="36"/>
      <c r="AY72" s="36"/>
      <c r="AZ72" s="36"/>
      <c r="BA72" s="36"/>
      <c r="BB72" s="36"/>
      <c r="BC72" s="36"/>
      <c r="BD72" s="42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</row>
    <row r="73" spans="1:239" s="19" customFormat="1" ht="57" customHeight="1" x14ac:dyDescent="0.2">
      <c r="A73" s="53" t="s">
        <v>162</v>
      </c>
      <c r="B73" s="113" t="s">
        <v>139</v>
      </c>
      <c r="C73" s="29" t="s">
        <v>148</v>
      </c>
      <c r="D73" s="29" t="s">
        <v>63</v>
      </c>
      <c r="E73" s="29" t="s">
        <v>35</v>
      </c>
      <c r="F73" s="29" t="s">
        <v>151</v>
      </c>
      <c r="G73" s="29" t="s">
        <v>40</v>
      </c>
      <c r="H73" s="29" t="s">
        <v>39</v>
      </c>
      <c r="I73" s="143">
        <v>0</v>
      </c>
      <c r="J73" s="143">
        <f t="shared" si="12"/>
        <v>0</v>
      </c>
      <c r="K73" s="143" t="e">
        <f t="shared" si="0"/>
        <v>#DIV/0!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>
        <v>0</v>
      </c>
      <c r="AY73" s="34"/>
      <c r="AZ73" s="34"/>
      <c r="BA73" s="34"/>
      <c r="BB73" s="34"/>
      <c r="BC73" s="34"/>
      <c r="BD73" s="27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</row>
    <row r="74" spans="1:239" s="19" customFormat="1" ht="57" customHeight="1" x14ac:dyDescent="0.2">
      <c r="A74" s="53" t="s">
        <v>280</v>
      </c>
      <c r="B74" s="116" t="s">
        <v>110</v>
      </c>
      <c r="C74" s="43" t="s">
        <v>110</v>
      </c>
      <c r="D74" s="43" t="s">
        <v>110</v>
      </c>
      <c r="E74" s="43" t="s">
        <v>110</v>
      </c>
      <c r="F74" s="43" t="s">
        <v>110</v>
      </c>
      <c r="G74" s="43" t="s">
        <v>110</v>
      </c>
      <c r="H74" s="43" t="s">
        <v>110</v>
      </c>
      <c r="I74" s="143">
        <f>I75+I76+I77+I78+I79+I80</f>
        <v>25218</v>
      </c>
      <c r="J74" s="143">
        <f>J75+J76+J77+J78+J79+J80</f>
        <v>1895.14</v>
      </c>
      <c r="K74" s="143">
        <f t="shared" si="0"/>
        <v>7.52</v>
      </c>
      <c r="L74" s="194">
        <f>L75+L76+L77+L78+L79+L80</f>
        <v>1474</v>
      </c>
      <c r="M74" s="194">
        <f t="shared" ref="M74:BC74" si="14">M75+M76+M77+M78+M79+M80</f>
        <v>202</v>
      </c>
      <c r="N74" s="194">
        <f t="shared" si="14"/>
        <v>1272</v>
      </c>
      <c r="O74" s="194">
        <f t="shared" si="14"/>
        <v>0</v>
      </c>
      <c r="P74" s="194">
        <f t="shared" si="14"/>
        <v>0</v>
      </c>
      <c r="Q74" s="194">
        <f t="shared" si="14"/>
        <v>0</v>
      </c>
      <c r="R74" s="194">
        <f t="shared" si="14"/>
        <v>1552</v>
      </c>
      <c r="S74" s="194">
        <f t="shared" si="14"/>
        <v>0</v>
      </c>
      <c r="T74" s="194">
        <f t="shared" si="14"/>
        <v>1272</v>
      </c>
      <c r="U74" s="194">
        <f t="shared" si="14"/>
        <v>0</v>
      </c>
      <c r="V74" s="194">
        <f t="shared" si="14"/>
        <v>1611</v>
      </c>
      <c r="W74" s="194">
        <f t="shared" si="14"/>
        <v>871.5</v>
      </c>
      <c r="X74" s="194">
        <f t="shared" si="14"/>
        <v>0</v>
      </c>
      <c r="Y74" s="194">
        <f t="shared" si="14"/>
        <v>0</v>
      </c>
      <c r="Z74" s="194">
        <f t="shared" si="14"/>
        <v>0</v>
      </c>
      <c r="AA74" s="194">
        <f t="shared" si="14"/>
        <v>0</v>
      </c>
      <c r="AB74" s="194">
        <f t="shared" si="14"/>
        <v>1272</v>
      </c>
      <c r="AC74" s="194">
        <f t="shared" si="14"/>
        <v>0</v>
      </c>
      <c r="AD74" s="194">
        <f t="shared" si="14"/>
        <v>0</v>
      </c>
      <c r="AE74" s="194">
        <f t="shared" si="14"/>
        <v>0</v>
      </c>
      <c r="AF74" s="194">
        <f t="shared" si="14"/>
        <v>0</v>
      </c>
      <c r="AG74" s="194">
        <f t="shared" si="14"/>
        <v>0</v>
      </c>
      <c r="AH74" s="194">
        <f t="shared" si="14"/>
        <v>1272</v>
      </c>
      <c r="AI74" s="194">
        <f t="shared" si="14"/>
        <v>0</v>
      </c>
      <c r="AJ74" s="194">
        <f t="shared" si="14"/>
        <v>0</v>
      </c>
      <c r="AK74" s="194">
        <f t="shared" si="14"/>
        <v>0</v>
      </c>
      <c r="AL74" s="194">
        <f t="shared" si="14"/>
        <v>1378</v>
      </c>
      <c r="AM74" s="194">
        <f t="shared" si="14"/>
        <v>0</v>
      </c>
      <c r="AN74" s="194">
        <f t="shared" si="14"/>
        <v>1272</v>
      </c>
      <c r="AO74" s="194">
        <f t="shared" si="14"/>
        <v>675.16</v>
      </c>
      <c r="AP74" s="194">
        <f t="shared" si="14"/>
        <v>0</v>
      </c>
      <c r="AQ74" s="194">
        <f t="shared" si="14"/>
        <v>0</v>
      </c>
      <c r="AR74" s="194">
        <f t="shared" si="14"/>
        <v>0</v>
      </c>
      <c r="AS74" s="194">
        <f t="shared" si="14"/>
        <v>0</v>
      </c>
      <c r="AT74" s="194">
        <f t="shared" si="14"/>
        <v>2333</v>
      </c>
      <c r="AU74" s="194">
        <f t="shared" si="14"/>
        <v>0</v>
      </c>
      <c r="AV74" s="194">
        <f t="shared" si="14"/>
        <v>1272</v>
      </c>
      <c r="AW74" s="194">
        <f t="shared" si="14"/>
        <v>146.47999999999999</v>
      </c>
      <c r="AX74" s="194">
        <f t="shared" si="14"/>
        <v>4421</v>
      </c>
      <c r="AY74" s="194">
        <f t="shared" si="14"/>
        <v>0</v>
      </c>
      <c r="AZ74" s="194">
        <f t="shared" si="14"/>
        <v>2031</v>
      </c>
      <c r="BA74" s="194">
        <f t="shared" si="14"/>
        <v>0</v>
      </c>
      <c r="BB74" s="194">
        <f t="shared" si="14"/>
        <v>2786</v>
      </c>
      <c r="BC74" s="194">
        <f t="shared" si="14"/>
        <v>0</v>
      </c>
      <c r="BD74" s="27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</row>
    <row r="75" spans="1:239" s="19" customFormat="1" ht="22.5" customHeight="1" x14ac:dyDescent="0.2">
      <c r="A75" s="176" t="s">
        <v>289</v>
      </c>
      <c r="B75" s="113" t="s">
        <v>103</v>
      </c>
      <c r="C75" s="29" t="s">
        <v>140</v>
      </c>
      <c r="D75" s="29" t="s">
        <v>51</v>
      </c>
      <c r="E75" s="29" t="s">
        <v>35</v>
      </c>
      <c r="F75" s="29" t="s">
        <v>72</v>
      </c>
      <c r="G75" s="29" t="s">
        <v>40</v>
      </c>
      <c r="H75" s="29" t="s">
        <v>39</v>
      </c>
      <c r="I75" s="143">
        <v>2185</v>
      </c>
      <c r="J75" s="143">
        <f t="shared" ref="I75:J142" si="15">M75+O75+Q75+S75+U75+W75+Y75+AA75+AC75+AE75+AG75+AI75+AK75+AM75+AO75+AQ75+AS75+AU75+AW75+AY75+BA75+BC75</f>
        <v>202</v>
      </c>
      <c r="K75" s="143">
        <f t="shared" si="0"/>
        <v>9.24</v>
      </c>
      <c r="L75" s="34">
        <v>202</v>
      </c>
      <c r="M75" s="34">
        <v>202</v>
      </c>
      <c r="N75" s="34"/>
      <c r="O75" s="34"/>
      <c r="P75" s="34"/>
      <c r="Q75" s="34"/>
      <c r="R75" s="34"/>
      <c r="S75" s="34"/>
      <c r="T75" s="34"/>
      <c r="U75" s="34"/>
      <c r="V75" s="34">
        <v>339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>
        <v>106</v>
      </c>
      <c r="AM75" s="34"/>
      <c r="AN75" s="34"/>
      <c r="AO75" s="34"/>
      <c r="AP75" s="34"/>
      <c r="AQ75" s="34"/>
      <c r="AR75" s="34"/>
      <c r="AS75" s="34"/>
      <c r="AT75" s="34">
        <v>1061</v>
      </c>
      <c r="AU75" s="34"/>
      <c r="AV75" s="34"/>
      <c r="AW75" s="34"/>
      <c r="AX75" s="34"/>
      <c r="AY75" s="34"/>
      <c r="AZ75" s="34">
        <v>477</v>
      </c>
      <c r="BA75" s="34"/>
      <c r="BB75" s="34"/>
      <c r="BC75" s="34"/>
      <c r="BD75" s="27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</row>
    <row r="76" spans="1:239" s="19" customFormat="1" x14ac:dyDescent="0.2">
      <c r="A76" s="176"/>
      <c r="B76" s="113" t="s">
        <v>322</v>
      </c>
      <c r="C76" s="29" t="s">
        <v>140</v>
      </c>
      <c r="D76" s="29" t="s">
        <v>51</v>
      </c>
      <c r="E76" s="29" t="s">
        <v>35</v>
      </c>
      <c r="F76" s="29" t="s">
        <v>72</v>
      </c>
      <c r="G76" s="29" t="s">
        <v>40</v>
      </c>
      <c r="H76" s="29" t="s">
        <v>39</v>
      </c>
      <c r="I76" s="143">
        <v>579</v>
      </c>
      <c r="J76" s="143">
        <f t="shared" si="15"/>
        <v>0</v>
      </c>
      <c r="K76" s="143">
        <f t="shared" si="0"/>
        <v>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>
        <v>579</v>
      </c>
      <c r="BC76" s="34"/>
      <c r="BD76" s="27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</row>
    <row r="77" spans="1:239" s="19" customFormat="1" ht="57" customHeight="1" x14ac:dyDescent="0.2">
      <c r="A77" s="54" t="s">
        <v>288</v>
      </c>
      <c r="B77" s="113" t="s">
        <v>139</v>
      </c>
      <c r="C77" s="29" t="s">
        <v>171</v>
      </c>
      <c r="D77" s="29" t="s">
        <v>125</v>
      </c>
      <c r="E77" s="29" t="s">
        <v>45</v>
      </c>
      <c r="F77" s="29" t="s">
        <v>72</v>
      </c>
      <c r="G77" s="29" t="s">
        <v>40</v>
      </c>
      <c r="H77" s="29" t="s">
        <v>39</v>
      </c>
      <c r="I77" s="143">
        <v>1414</v>
      </c>
      <c r="J77" s="143">
        <f t="shared" si="15"/>
        <v>0</v>
      </c>
      <c r="K77" s="143">
        <f t="shared" ref="K77:K143" si="16">J77/I77*100</f>
        <v>0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>
        <v>566</v>
      </c>
      <c r="AY77" s="34"/>
      <c r="AZ77" s="34">
        <v>283</v>
      </c>
      <c r="BA77" s="34"/>
      <c r="BB77" s="34">
        <v>565</v>
      </c>
      <c r="BC77" s="34"/>
      <c r="BD77" s="27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</row>
    <row r="78" spans="1:239" s="19" customFormat="1" ht="57" customHeight="1" x14ac:dyDescent="0.2">
      <c r="A78" s="54" t="s">
        <v>281</v>
      </c>
      <c r="B78" s="113" t="s">
        <v>103</v>
      </c>
      <c r="C78" s="29" t="s">
        <v>138</v>
      </c>
      <c r="D78" s="29" t="s">
        <v>63</v>
      </c>
      <c r="E78" s="29" t="s">
        <v>35</v>
      </c>
      <c r="F78" s="29" t="s">
        <v>72</v>
      </c>
      <c r="G78" s="29" t="s">
        <v>40</v>
      </c>
      <c r="H78" s="29" t="s">
        <v>39</v>
      </c>
      <c r="I78" s="143">
        <v>17805</v>
      </c>
      <c r="J78" s="143">
        <f t="shared" si="15"/>
        <v>1693.14</v>
      </c>
      <c r="K78" s="143">
        <f t="shared" si="16"/>
        <v>9.51</v>
      </c>
      <c r="L78" s="34">
        <v>1272</v>
      </c>
      <c r="M78" s="34"/>
      <c r="N78" s="34">
        <v>1272</v>
      </c>
      <c r="O78" s="34"/>
      <c r="P78" s="34"/>
      <c r="Q78" s="34"/>
      <c r="R78" s="34">
        <v>1272</v>
      </c>
      <c r="S78" s="34"/>
      <c r="T78" s="34">
        <v>1272</v>
      </c>
      <c r="U78" s="34"/>
      <c r="V78" s="34">
        <v>1272</v>
      </c>
      <c r="W78" s="34">
        <v>871.5</v>
      </c>
      <c r="X78" s="34">
        <v>0</v>
      </c>
      <c r="Y78" s="34"/>
      <c r="Z78" s="34">
        <v>0</v>
      </c>
      <c r="AA78" s="34"/>
      <c r="AB78" s="34">
        <v>1272</v>
      </c>
      <c r="AC78" s="34"/>
      <c r="AD78" s="34"/>
      <c r="AE78" s="34"/>
      <c r="AF78" s="34">
        <v>0</v>
      </c>
      <c r="AG78" s="34"/>
      <c r="AH78" s="34">
        <v>1272</v>
      </c>
      <c r="AI78" s="34"/>
      <c r="AJ78" s="34">
        <v>0</v>
      </c>
      <c r="AK78" s="34"/>
      <c r="AL78" s="34">
        <v>1272</v>
      </c>
      <c r="AM78" s="34"/>
      <c r="AN78" s="34">
        <v>1272</v>
      </c>
      <c r="AO78" s="34">
        <v>675.16</v>
      </c>
      <c r="AP78" s="34">
        <v>0</v>
      </c>
      <c r="AQ78" s="34"/>
      <c r="AR78" s="34">
        <v>0</v>
      </c>
      <c r="AS78" s="34"/>
      <c r="AT78" s="34">
        <v>1272</v>
      </c>
      <c r="AU78" s="34"/>
      <c r="AV78" s="34">
        <v>1272</v>
      </c>
      <c r="AW78" s="34">
        <v>146.47999999999999</v>
      </c>
      <c r="AX78" s="34">
        <v>1271</v>
      </c>
      <c r="AY78" s="34"/>
      <c r="AZ78" s="34">
        <v>1271</v>
      </c>
      <c r="BA78" s="34"/>
      <c r="BB78" s="34">
        <v>1271</v>
      </c>
      <c r="BC78" s="34"/>
      <c r="BD78" s="27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</row>
    <row r="79" spans="1:239" s="19" customFormat="1" ht="57" customHeight="1" x14ac:dyDescent="0.2">
      <c r="A79" s="54" t="s">
        <v>153</v>
      </c>
      <c r="B79" s="113" t="s">
        <v>103</v>
      </c>
      <c r="C79" s="29" t="s">
        <v>138</v>
      </c>
      <c r="D79" s="29" t="s">
        <v>63</v>
      </c>
      <c r="E79" s="29" t="s">
        <v>46</v>
      </c>
      <c r="F79" s="29" t="s">
        <v>72</v>
      </c>
      <c r="G79" s="29" t="s">
        <v>40</v>
      </c>
      <c r="H79" s="29" t="s">
        <v>39</v>
      </c>
      <c r="I79" s="143">
        <v>2026</v>
      </c>
      <c r="J79" s="143">
        <f t="shared" si="15"/>
        <v>0</v>
      </c>
      <c r="K79" s="143">
        <f t="shared" si="16"/>
        <v>0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>
        <v>0</v>
      </c>
      <c r="AW79" s="34"/>
      <c r="AX79" s="34">
        <v>2026</v>
      </c>
      <c r="AY79" s="34"/>
      <c r="AZ79" s="34"/>
      <c r="BA79" s="34"/>
      <c r="BB79" s="34"/>
      <c r="BC79" s="34"/>
      <c r="BD79" s="27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</row>
    <row r="80" spans="1:239" s="19" customFormat="1" ht="57" customHeight="1" x14ac:dyDescent="0.2">
      <c r="A80" s="54" t="s">
        <v>282</v>
      </c>
      <c r="B80" s="113" t="s">
        <v>103</v>
      </c>
      <c r="C80" s="29" t="s">
        <v>140</v>
      </c>
      <c r="D80" s="29" t="s">
        <v>63</v>
      </c>
      <c r="E80" s="29" t="s">
        <v>46</v>
      </c>
      <c r="F80" s="29" t="s">
        <v>72</v>
      </c>
      <c r="G80" s="29" t="s">
        <v>40</v>
      </c>
      <c r="H80" s="29" t="s">
        <v>39</v>
      </c>
      <c r="I80" s="143">
        <v>1209</v>
      </c>
      <c r="J80" s="143">
        <f t="shared" si="15"/>
        <v>0</v>
      </c>
      <c r="K80" s="143">
        <f t="shared" si="16"/>
        <v>0</v>
      </c>
      <c r="L80" s="34"/>
      <c r="M80" s="34"/>
      <c r="N80" s="34"/>
      <c r="O80" s="34"/>
      <c r="P80" s="34"/>
      <c r="Q80" s="34"/>
      <c r="R80" s="34">
        <v>280</v>
      </c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>
        <v>558</v>
      </c>
      <c r="AY80" s="34"/>
      <c r="AZ80" s="34"/>
      <c r="BA80" s="34"/>
      <c r="BB80" s="34">
        <v>371</v>
      </c>
      <c r="BC80" s="34"/>
      <c r="BD80" s="27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</row>
    <row r="81" spans="1:239" s="199" customFormat="1" ht="51" customHeight="1" x14ac:dyDescent="0.2">
      <c r="A81" s="196" t="s">
        <v>338</v>
      </c>
      <c r="B81" s="120"/>
      <c r="C81" s="197"/>
      <c r="D81" s="197"/>
      <c r="E81" s="197"/>
      <c r="F81" s="197"/>
      <c r="G81" s="197"/>
      <c r="H81" s="197"/>
      <c r="I81" s="146">
        <v>4150</v>
      </c>
      <c r="J81" s="143">
        <f>J82+J83</f>
        <v>0</v>
      </c>
      <c r="K81" s="146">
        <f t="shared" si="16"/>
        <v>0</v>
      </c>
      <c r="L81" s="150">
        <v>0</v>
      </c>
      <c r="M81" s="194">
        <f>M82+M83</f>
        <v>0</v>
      </c>
      <c r="N81" s="150">
        <v>0</v>
      </c>
      <c r="O81" s="194">
        <f>O82+O83</f>
        <v>0</v>
      </c>
      <c r="P81" s="150">
        <v>0</v>
      </c>
      <c r="Q81" s="194">
        <f>Q82+Q83</f>
        <v>0</v>
      </c>
      <c r="R81" s="150">
        <v>0</v>
      </c>
      <c r="S81" s="194">
        <f>S82+S83</f>
        <v>0</v>
      </c>
      <c r="T81" s="150">
        <v>0</v>
      </c>
      <c r="U81" s="194">
        <f>U82+U83</f>
        <v>0</v>
      </c>
      <c r="V81" s="150">
        <v>0</v>
      </c>
      <c r="W81" s="194">
        <f>W82+W83</f>
        <v>0</v>
      </c>
      <c r="X81" s="150">
        <v>0</v>
      </c>
      <c r="Y81" s="194">
        <f>Y82+Y83</f>
        <v>0</v>
      </c>
      <c r="Z81" s="150">
        <v>500</v>
      </c>
      <c r="AA81" s="194">
        <f>AA82+AA83</f>
        <v>0</v>
      </c>
      <c r="AB81" s="150">
        <v>1850</v>
      </c>
      <c r="AC81" s="194">
        <f>AC82+AC83</f>
        <v>0</v>
      </c>
      <c r="AD81" s="150">
        <v>0</v>
      </c>
      <c r="AE81" s="194">
        <f>AE82+AE83</f>
        <v>0</v>
      </c>
      <c r="AF81" s="150">
        <v>0</v>
      </c>
      <c r="AG81" s="194">
        <f>AG82+AG83</f>
        <v>0</v>
      </c>
      <c r="AH81" s="150">
        <v>0</v>
      </c>
      <c r="AI81" s="194">
        <f>AI82+AI83</f>
        <v>0</v>
      </c>
      <c r="AJ81" s="150">
        <v>1800</v>
      </c>
      <c r="AK81" s="194">
        <f>AK82+AK83</f>
        <v>0</v>
      </c>
      <c r="AL81" s="150">
        <v>0</v>
      </c>
      <c r="AM81" s="194">
        <f>AM82+AM83</f>
        <v>0</v>
      </c>
      <c r="AN81" s="150">
        <v>0</v>
      </c>
      <c r="AO81" s="194">
        <f>AO82+AO83</f>
        <v>0</v>
      </c>
      <c r="AP81" s="150">
        <v>0</v>
      </c>
      <c r="AQ81" s="194">
        <f>AQ82+AQ83</f>
        <v>0</v>
      </c>
      <c r="AR81" s="150">
        <v>0</v>
      </c>
      <c r="AS81" s="194">
        <f>AS82+AS83</f>
        <v>0</v>
      </c>
      <c r="AT81" s="150">
        <v>0</v>
      </c>
      <c r="AU81" s="194">
        <f>AU82+AU83</f>
        <v>0</v>
      </c>
      <c r="AV81" s="150">
        <v>0</v>
      </c>
      <c r="AW81" s="194">
        <f>AW82+AW83</f>
        <v>0</v>
      </c>
      <c r="AX81" s="150">
        <v>0</v>
      </c>
      <c r="AY81" s="194">
        <f>AY82+AY83</f>
        <v>0</v>
      </c>
      <c r="AZ81" s="150">
        <v>0</v>
      </c>
      <c r="BA81" s="194">
        <f>BA82+BA83</f>
        <v>0</v>
      </c>
      <c r="BB81" s="150">
        <v>0</v>
      </c>
      <c r="BC81" s="194">
        <f>BC82+BC83</f>
        <v>0</v>
      </c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  <c r="DX81" s="198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8"/>
      <c r="EM81" s="198"/>
      <c r="EN81" s="198"/>
      <c r="EO81" s="198"/>
      <c r="EP81" s="198"/>
      <c r="EQ81" s="198"/>
      <c r="ER81" s="198"/>
      <c r="ES81" s="198"/>
      <c r="ET81" s="198"/>
      <c r="EU81" s="198"/>
      <c r="EV81" s="198"/>
      <c r="EW81" s="198"/>
      <c r="EX81" s="198"/>
      <c r="EY81" s="198"/>
      <c r="EZ81" s="198"/>
      <c r="FA81" s="198"/>
      <c r="FB81" s="198"/>
      <c r="FC81" s="198"/>
      <c r="FD81" s="198"/>
      <c r="FE81" s="198"/>
      <c r="FF81" s="198"/>
      <c r="FG81" s="198"/>
      <c r="FH81" s="198"/>
      <c r="FI81" s="198"/>
      <c r="FJ81" s="198"/>
      <c r="FK81" s="198"/>
      <c r="FL81" s="198"/>
      <c r="FM81" s="198"/>
      <c r="FN81" s="198"/>
      <c r="FO81" s="198"/>
      <c r="FP81" s="198"/>
      <c r="FQ81" s="198"/>
      <c r="FR81" s="198"/>
      <c r="FS81" s="198"/>
      <c r="FT81" s="198"/>
      <c r="FU81" s="198"/>
      <c r="FV81" s="198"/>
      <c r="FW81" s="198"/>
      <c r="FX81" s="198"/>
      <c r="FY81" s="198"/>
      <c r="FZ81" s="198"/>
      <c r="GA81" s="198"/>
      <c r="GB81" s="198"/>
      <c r="GC81" s="198"/>
      <c r="GD81" s="198"/>
      <c r="GE81" s="198"/>
      <c r="GF81" s="198"/>
      <c r="GG81" s="198"/>
      <c r="GH81" s="198"/>
      <c r="GI81" s="198"/>
      <c r="GJ81" s="198"/>
      <c r="GK81" s="198"/>
      <c r="GL81" s="198"/>
      <c r="GM81" s="198"/>
      <c r="GN81" s="198"/>
      <c r="GO81" s="198"/>
      <c r="GP81" s="198"/>
      <c r="GQ81" s="198"/>
      <c r="GR81" s="198"/>
      <c r="GS81" s="198"/>
      <c r="GT81" s="198"/>
      <c r="GU81" s="198"/>
      <c r="GV81" s="198"/>
      <c r="GW81" s="198"/>
      <c r="GX81" s="198"/>
      <c r="GY81" s="198"/>
      <c r="GZ81" s="198"/>
      <c r="HA81" s="198"/>
      <c r="HB81" s="198"/>
      <c r="HC81" s="198"/>
      <c r="HD81" s="198"/>
      <c r="HE81" s="198"/>
      <c r="HF81" s="198"/>
      <c r="HG81" s="198"/>
      <c r="HH81" s="198"/>
      <c r="HI81" s="198"/>
      <c r="HJ81" s="198"/>
      <c r="HK81" s="198"/>
      <c r="HL81" s="198"/>
      <c r="HM81" s="198"/>
      <c r="HN81" s="198"/>
      <c r="HO81" s="198"/>
      <c r="HP81" s="198"/>
      <c r="HQ81" s="198"/>
      <c r="HR81" s="198"/>
      <c r="HS81" s="198"/>
      <c r="HT81" s="198"/>
      <c r="HU81" s="198"/>
      <c r="HV81" s="198"/>
      <c r="HW81" s="198"/>
      <c r="HX81" s="198"/>
      <c r="HY81" s="198"/>
      <c r="HZ81" s="198"/>
      <c r="IA81" s="198"/>
      <c r="IB81" s="198"/>
      <c r="IC81" s="198"/>
      <c r="ID81" s="198"/>
      <c r="IE81" s="198"/>
    </row>
    <row r="82" spans="1:239" s="204" customFormat="1" ht="20.25" customHeight="1" x14ac:dyDescent="0.2">
      <c r="A82" s="200" t="s">
        <v>179</v>
      </c>
      <c r="B82" s="121" t="s">
        <v>139</v>
      </c>
      <c r="C82" s="201" t="s">
        <v>137</v>
      </c>
      <c r="D82" s="201" t="s">
        <v>75</v>
      </c>
      <c r="E82" s="201" t="s">
        <v>46</v>
      </c>
      <c r="F82" s="201" t="s">
        <v>72</v>
      </c>
      <c r="G82" s="201" t="s">
        <v>41</v>
      </c>
      <c r="H82" s="201" t="s">
        <v>39</v>
      </c>
      <c r="I82" s="147">
        <v>2739</v>
      </c>
      <c r="J82" s="143">
        <f t="shared" ref="J82:J83" si="17">M82+O82+Q82+S82+U82+W82+Y82+AA82+AC82+AE82+AG82+AI82+AK82+AM82+AO82+AQ82+AS82+AU82+AW82+AY82+BA82+BC82</f>
        <v>0</v>
      </c>
      <c r="K82" s="146">
        <f t="shared" si="16"/>
        <v>0</v>
      </c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>
        <v>330</v>
      </c>
      <c r="AA82" s="202"/>
      <c r="AB82" s="202">
        <v>1221</v>
      </c>
      <c r="AC82" s="202"/>
      <c r="AD82" s="202"/>
      <c r="AE82" s="202"/>
      <c r="AF82" s="202"/>
      <c r="AG82" s="202"/>
      <c r="AH82" s="202"/>
      <c r="AI82" s="202"/>
      <c r="AJ82" s="202">
        <v>1188</v>
      </c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  <c r="EL82" s="203"/>
      <c r="EM82" s="203"/>
      <c r="EN82" s="203"/>
      <c r="EO82" s="203"/>
      <c r="EP82" s="203"/>
      <c r="EQ82" s="203"/>
      <c r="ER82" s="203"/>
      <c r="ES82" s="203"/>
      <c r="ET82" s="203"/>
      <c r="EU82" s="203"/>
      <c r="EV82" s="203"/>
      <c r="EW82" s="203"/>
      <c r="EX82" s="203"/>
      <c r="EY82" s="203"/>
      <c r="EZ82" s="203"/>
      <c r="FA82" s="203"/>
      <c r="FB82" s="203"/>
      <c r="FC82" s="203"/>
      <c r="FD82" s="203"/>
      <c r="FE82" s="203"/>
      <c r="FF82" s="203"/>
      <c r="FG82" s="203"/>
      <c r="FH82" s="203"/>
      <c r="FI82" s="203"/>
      <c r="FJ82" s="203"/>
      <c r="FK82" s="203"/>
      <c r="FL82" s="203"/>
      <c r="FM82" s="203"/>
      <c r="FN82" s="203"/>
      <c r="FO82" s="203"/>
      <c r="FP82" s="203"/>
      <c r="FQ82" s="203"/>
      <c r="FR82" s="203"/>
      <c r="FS82" s="203"/>
      <c r="FT82" s="203"/>
      <c r="FU82" s="203"/>
      <c r="FV82" s="203"/>
      <c r="FW82" s="203"/>
      <c r="FX82" s="203"/>
      <c r="FY82" s="203"/>
      <c r="FZ82" s="203"/>
      <c r="GA82" s="203"/>
      <c r="GB82" s="203"/>
      <c r="GC82" s="203"/>
      <c r="GD82" s="203"/>
      <c r="GE82" s="203"/>
      <c r="GF82" s="203"/>
      <c r="GG82" s="203"/>
      <c r="GH82" s="203"/>
      <c r="GI82" s="203"/>
      <c r="GJ82" s="203"/>
      <c r="GK82" s="203"/>
      <c r="GL82" s="203"/>
      <c r="GM82" s="203"/>
      <c r="GN82" s="203"/>
      <c r="GO82" s="203"/>
      <c r="GP82" s="203"/>
      <c r="GQ82" s="203"/>
      <c r="GR82" s="203"/>
      <c r="GS82" s="203"/>
      <c r="GT82" s="203"/>
      <c r="GU82" s="203"/>
      <c r="GV82" s="203"/>
      <c r="GW82" s="203"/>
      <c r="GX82" s="203"/>
      <c r="GY82" s="203"/>
      <c r="GZ82" s="203"/>
      <c r="HA82" s="203"/>
      <c r="HB82" s="203"/>
      <c r="HC82" s="203"/>
      <c r="HD82" s="203"/>
      <c r="HE82" s="203"/>
      <c r="HF82" s="203"/>
      <c r="HG82" s="203"/>
      <c r="HH82" s="203"/>
      <c r="HI82" s="203"/>
      <c r="HJ82" s="203"/>
      <c r="HK82" s="203"/>
      <c r="HL82" s="203"/>
      <c r="HM82" s="203"/>
      <c r="HN82" s="203"/>
      <c r="HO82" s="203"/>
      <c r="HP82" s="203"/>
      <c r="HQ82" s="203"/>
      <c r="HR82" s="203"/>
      <c r="HS82" s="203"/>
      <c r="HT82" s="203"/>
      <c r="HU82" s="203"/>
      <c r="HV82" s="203"/>
      <c r="HW82" s="203"/>
      <c r="HX82" s="203"/>
      <c r="HY82" s="203"/>
      <c r="HZ82" s="203"/>
      <c r="IA82" s="203"/>
      <c r="IB82" s="203"/>
      <c r="IC82" s="203"/>
      <c r="ID82" s="203"/>
      <c r="IE82" s="203"/>
    </row>
    <row r="83" spans="1:239" s="204" customFormat="1" ht="24" customHeight="1" x14ac:dyDescent="0.2">
      <c r="A83" s="200" t="s">
        <v>180</v>
      </c>
      <c r="B83" s="121" t="s">
        <v>213</v>
      </c>
      <c r="C83" s="201" t="s">
        <v>137</v>
      </c>
      <c r="D83" s="201" t="s">
        <v>75</v>
      </c>
      <c r="E83" s="201" t="s">
        <v>46</v>
      </c>
      <c r="F83" s="201" t="s">
        <v>72</v>
      </c>
      <c r="G83" s="201" t="s">
        <v>41</v>
      </c>
      <c r="H83" s="201" t="s">
        <v>39</v>
      </c>
      <c r="I83" s="147">
        <v>1411</v>
      </c>
      <c r="J83" s="143">
        <f t="shared" si="17"/>
        <v>0</v>
      </c>
      <c r="K83" s="146">
        <f t="shared" si="16"/>
        <v>0</v>
      </c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>
        <v>170</v>
      </c>
      <c r="AA83" s="202"/>
      <c r="AB83" s="202">
        <v>629</v>
      </c>
      <c r="AC83" s="202"/>
      <c r="AD83" s="202"/>
      <c r="AE83" s="202"/>
      <c r="AF83" s="202"/>
      <c r="AG83" s="202"/>
      <c r="AH83" s="202"/>
      <c r="AI83" s="202"/>
      <c r="AJ83" s="202">
        <v>612</v>
      </c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  <c r="EX83" s="203"/>
      <c r="EY83" s="203"/>
      <c r="EZ83" s="203"/>
      <c r="FA83" s="203"/>
      <c r="FB83" s="203"/>
      <c r="FC83" s="203"/>
      <c r="FD83" s="203"/>
      <c r="FE83" s="203"/>
      <c r="FF83" s="203"/>
      <c r="FG83" s="203"/>
      <c r="FH83" s="203"/>
      <c r="FI83" s="203"/>
      <c r="FJ83" s="203"/>
      <c r="FK83" s="203"/>
      <c r="FL83" s="203"/>
      <c r="FM83" s="203"/>
      <c r="FN83" s="203"/>
      <c r="FO83" s="203"/>
      <c r="FP83" s="203"/>
      <c r="FQ83" s="203"/>
      <c r="FR83" s="203"/>
      <c r="FS83" s="203"/>
      <c r="FT83" s="203"/>
      <c r="FU83" s="203"/>
      <c r="FV83" s="203"/>
      <c r="FW83" s="203"/>
      <c r="FX83" s="203"/>
      <c r="FY83" s="203"/>
      <c r="FZ83" s="203"/>
      <c r="GA83" s="203"/>
      <c r="GB83" s="203"/>
      <c r="GC83" s="203"/>
      <c r="GD83" s="203"/>
      <c r="GE83" s="203"/>
      <c r="GF83" s="203"/>
      <c r="GG83" s="203"/>
      <c r="GH83" s="203"/>
      <c r="GI83" s="203"/>
      <c r="GJ83" s="203"/>
      <c r="GK83" s="203"/>
      <c r="GL83" s="203"/>
      <c r="GM83" s="203"/>
      <c r="GN83" s="203"/>
      <c r="GO83" s="203"/>
      <c r="GP83" s="203"/>
      <c r="GQ83" s="203"/>
      <c r="GR83" s="203"/>
      <c r="GS83" s="203"/>
      <c r="GT83" s="203"/>
      <c r="GU83" s="203"/>
      <c r="GV83" s="203"/>
      <c r="GW83" s="203"/>
      <c r="GX83" s="203"/>
      <c r="GY83" s="203"/>
      <c r="GZ83" s="203"/>
      <c r="HA83" s="203"/>
      <c r="HB83" s="203"/>
      <c r="HC83" s="203"/>
      <c r="HD83" s="203"/>
      <c r="HE83" s="203"/>
      <c r="HF83" s="203"/>
      <c r="HG83" s="203"/>
      <c r="HH83" s="203"/>
      <c r="HI83" s="203"/>
      <c r="HJ83" s="203"/>
      <c r="HK83" s="203"/>
      <c r="HL83" s="203"/>
      <c r="HM83" s="203"/>
      <c r="HN83" s="203"/>
      <c r="HO83" s="203"/>
      <c r="HP83" s="203"/>
      <c r="HQ83" s="203"/>
      <c r="HR83" s="203"/>
      <c r="HS83" s="203"/>
      <c r="HT83" s="203"/>
      <c r="HU83" s="203"/>
      <c r="HV83" s="203"/>
      <c r="HW83" s="203"/>
      <c r="HX83" s="203"/>
      <c r="HY83" s="203"/>
      <c r="HZ83" s="203"/>
      <c r="IA83" s="203"/>
      <c r="IB83" s="203"/>
      <c r="IC83" s="203"/>
      <c r="ID83" s="203"/>
      <c r="IE83" s="203"/>
    </row>
    <row r="84" spans="1:239" s="44" customFormat="1" ht="57" customHeight="1" x14ac:dyDescent="0.2">
      <c r="A84" s="53" t="s">
        <v>270</v>
      </c>
      <c r="B84" s="112" t="s">
        <v>290</v>
      </c>
      <c r="C84" s="29" t="s">
        <v>147</v>
      </c>
      <c r="D84" s="29" t="s">
        <v>49</v>
      </c>
      <c r="E84" s="29" t="s">
        <v>46</v>
      </c>
      <c r="F84" s="29" t="s">
        <v>275</v>
      </c>
      <c r="G84" s="29" t="s">
        <v>40</v>
      </c>
      <c r="H84" s="29" t="s">
        <v>39</v>
      </c>
      <c r="I84" s="143">
        <v>47589</v>
      </c>
      <c r="J84" s="143">
        <f t="shared" si="15"/>
        <v>0</v>
      </c>
      <c r="K84" s="143">
        <f t="shared" si="16"/>
        <v>0</v>
      </c>
      <c r="L84" s="34">
        <v>382</v>
      </c>
      <c r="M84" s="34"/>
      <c r="N84" s="34">
        <v>1473</v>
      </c>
      <c r="O84" s="34"/>
      <c r="P84" s="34"/>
      <c r="Q84" s="34"/>
      <c r="R84" s="34">
        <v>670</v>
      </c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>
        <v>754</v>
      </c>
      <c r="AU84" s="34"/>
      <c r="AV84" s="34">
        <v>585</v>
      </c>
      <c r="AW84" s="34"/>
      <c r="AX84" s="34">
        <v>32487</v>
      </c>
      <c r="AY84" s="34"/>
      <c r="AZ84" s="34">
        <v>1160</v>
      </c>
      <c r="BA84" s="34"/>
      <c r="BB84" s="34">
        <v>10078</v>
      </c>
      <c r="BC84" s="34"/>
      <c r="BD84" s="27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</row>
    <row r="85" spans="1:239" s="44" customFormat="1" ht="57" customHeight="1" x14ac:dyDescent="0.2">
      <c r="A85" s="154" t="s">
        <v>293</v>
      </c>
      <c r="B85" s="112"/>
      <c r="C85" s="29" t="s">
        <v>276</v>
      </c>
      <c r="D85" s="29" t="s">
        <v>36</v>
      </c>
      <c r="E85" s="29" t="s">
        <v>173</v>
      </c>
      <c r="F85" s="29" t="s">
        <v>317</v>
      </c>
      <c r="G85" s="29" t="s">
        <v>40</v>
      </c>
      <c r="H85" s="29" t="s">
        <v>39</v>
      </c>
      <c r="I85" s="143">
        <v>9823</v>
      </c>
      <c r="J85" s="143">
        <f>J86+J87</f>
        <v>0</v>
      </c>
      <c r="K85" s="143">
        <f t="shared" si="16"/>
        <v>0</v>
      </c>
      <c r="L85" s="194">
        <f>L86+L87</f>
        <v>0</v>
      </c>
      <c r="M85" s="194">
        <f t="shared" ref="M85:BC85" si="18">M86+M87</f>
        <v>0</v>
      </c>
      <c r="N85" s="194">
        <f t="shared" si="18"/>
        <v>0</v>
      </c>
      <c r="O85" s="194">
        <f t="shared" si="18"/>
        <v>0</v>
      </c>
      <c r="P85" s="194">
        <f t="shared" si="18"/>
        <v>0</v>
      </c>
      <c r="Q85" s="194">
        <f t="shared" si="18"/>
        <v>0</v>
      </c>
      <c r="R85" s="194">
        <f t="shared" si="18"/>
        <v>0</v>
      </c>
      <c r="S85" s="194">
        <f t="shared" si="18"/>
        <v>0</v>
      </c>
      <c r="T85" s="194">
        <f t="shared" si="18"/>
        <v>0</v>
      </c>
      <c r="U85" s="194">
        <f t="shared" si="18"/>
        <v>0</v>
      </c>
      <c r="V85" s="194">
        <f t="shared" si="18"/>
        <v>0</v>
      </c>
      <c r="W85" s="194">
        <f t="shared" si="18"/>
        <v>0</v>
      </c>
      <c r="X85" s="194">
        <f t="shared" si="18"/>
        <v>0</v>
      </c>
      <c r="Y85" s="194">
        <f t="shared" si="18"/>
        <v>0</v>
      </c>
      <c r="Z85" s="194">
        <f t="shared" si="18"/>
        <v>0</v>
      </c>
      <c r="AA85" s="194">
        <f t="shared" si="18"/>
        <v>0</v>
      </c>
      <c r="AB85" s="194">
        <f t="shared" si="18"/>
        <v>0</v>
      </c>
      <c r="AC85" s="194">
        <f t="shared" si="18"/>
        <v>0</v>
      </c>
      <c r="AD85" s="194">
        <f t="shared" si="18"/>
        <v>0</v>
      </c>
      <c r="AE85" s="194">
        <f t="shared" si="18"/>
        <v>0</v>
      </c>
      <c r="AF85" s="194">
        <f t="shared" si="18"/>
        <v>0</v>
      </c>
      <c r="AG85" s="194">
        <f t="shared" si="18"/>
        <v>0</v>
      </c>
      <c r="AH85" s="194">
        <f t="shared" si="18"/>
        <v>0</v>
      </c>
      <c r="AI85" s="194">
        <f t="shared" si="18"/>
        <v>0</v>
      </c>
      <c r="AJ85" s="194">
        <f t="shared" si="18"/>
        <v>0</v>
      </c>
      <c r="AK85" s="194">
        <f t="shared" si="18"/>
        <v>0</v>
      </c>
      <c r="AL85" s="194">
        <f t="shared" si="18"/>
        <v>0</v>
      </c>
      <c r="AM85" s="194">
        <f t="shared" si="18"/>
        <v>0</v>
      </c>
      <c r="AN85" s="194">
        <f t="shared" si="18"/>
        <v>0</v>
      </c>
      <c r="AO85" s="194">
        <f t="shared" si="18"/>
        <v>0</v>
      </c>
      <c r="AP85" s="194">
        <f t="shared" si="18"/>
        <v>0</v>
      </c>
      <c r="AQ85" s="194">
        <f t="shared" si="18"/>
        <v>0</v>
      </c>
      <c r="AR85" s="194">
        <f t="shared" si="18"/>
        <v>0</v>
      </c>
      <c r="AS85" s="194">
        <f t="shared" si="18"/>
        <v>0</v>
      </c>
      <c r="AT85" s="194">
        <f t="shared" si="18"/>
        <v>0</v>
      </c>
      <c r="AU85" s="194">
        <f t="shared" si="18"/>
        <v>0</v>
      </c>
      <c r="AV85" s="194">
        <f t="shared" si="18"/>
        <v>0</v>
      </c>
      <c r="AW85" s="194">
        <f t="shared" si="18"/>
        <v>0</v>
      </c>
      <c r="AX85" s="194">
        <f t="shared" si="18"/>
        <v>0</v>
      </c>
      <c r="AY85" s="194">
        <f t="shared" si="18"/>
        <v>0</v>
      </c>
      <c r="AZ85" s="194">
        <f t="shared" si="18"/>
        <v>9823</v>
      </c>
      <c r="BA85" s="194">
        <f t="shared" si="18"/>
        <v>0</v>
      </c>
      <c r="BB85" s="194">
        <f t="shared" si="18"/>
        <v>0</v>
      </c>
      <c r="BC85" s="194">
        <f t="shared" si="18"/>
        <v>0</v>
      </c>
      <c r="BD85" s="27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</row>
    <row r="86" spans="1:239" s="44" customFormat="1" ht="24.75" customHeight="1" x14ac:dyDescent="0.2">
      <c r="A86" s="154"/>
      <c r="B86" s="112" t="s">
        <v>290</v>
      </c>
      <c r="C86" s="29" t="s">
        <v>276</v>
      </c>
      <c r="D86" s="29" t="s">
        <v>36</v>
      </c>
      <c r="E86" s="29" t="s">
        <v>173</v>
      </c>
      <c r="F86" s="29" t="s">
        <v>317</v>
      </c>
      <c r="G86" s="29" t="s">
        <v>40</v>
      </c>
      <c r="H86" s="29" t="s">
        <v>39</v>
      </c>
      <c r="I86" s="143">
        <v>3340</v>
      </c>
      <c r="J86" s="143">
        <f t="shared" si="15"/>
        <v>0</v>
      </c>
      <c r="K86" s="143">
        <f t="shared" si="16"/>
        <v>0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>
        <v>3340</v>
      </c>
      <c r="BA86" s="34"/>
      <c r="BB86" s="34"/>
      <c r="BC86" s="34"/>
      <c r="BD86" s="27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</row>
    <row r="87" spans="1:239" s="44" customFormat="1" ht="24.75" customHeight="1" x14ac:dyDescent="0.2">
      <c r="A87" s="154"/>
      <c r="B87" s="112" t="s">
        <v>139</v>
      </c>
      <c r="C87" s="29" t="s">
        <v>276</v>
      </c>
      <c r="D87" s="29" t="s">
        <v>36</v>
      </c>
      <c r="E87" s="29" t="s">
        <v>173</v>
      </c>
      <c r="F87" s="29" t="s">
        <v>317</v>
      </c>
      <c r="G87" s="29" t="s">
        <v>40</v>
      </c>
      <c r="H87" s="29" t="s">
        <v>39</v>
      </c>
      <c r="I87" s="143">
        <v>6483</v>
      </c>
      <c r="J87" s="143">
        <f t="shared" si="15"/>
        <v>0</v>
      </c>
      <c r="K87" s="143">
        <f t="shared" si="16"/>
        <v>0</v>
      </c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>
        <v>6483</v>
      </c>
      <c r="BA87" s="34"/>
      <c r="BB87" s="34"/>
      <c r="BC87" s="34"/>
      <c r="BD87" s="27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</row>
    <row r="88" spans="1:239" s="44" customFormat="1" ht="57" customHeight="1" x14ac:dyDescent="0.2">
      <c r="A88" s="53" t="s">
        <v>271</v>
      </c>
      <c r="B88" s="112" t="s">
        <v>290</v>
      </c>
      <c r="C88" s="29" t="s">
        <v>148</v>
      </c>
      <c r="D88" s="29" t="s">
        <v>49</v>
      </c>
      <c r="E88" s="29" t="s">
        <v>45</v>
      </c>
      <c r="F88" s="29" t="s">
        <v>277</v>
      </c>
      <c r="G88" s="29" t="s">
        <v>40</v>
      </c>
      <c r="H88" s="29" t="s">
        <v>39</v>
      </c>
      <c r="I88" s="143">
        <v>35000</v>
      </c>
      <c r="J88" s="143">
        <f t="shared" si="15"/>
        <v>15005.27</v>
      </c>
      <c r="K88" s="143">
        <f t="shared" si="16"/>
        <v>42.87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>
        <v>35000</v>
      </c>
      <c r="BA88" s="34">
        <v>15005.27</v>
      </c>
      <c r="BB88" s="34"/>
      <c r="BC88" s="34"/>
      <c r="BD88" s="27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</row>
    <row r="89" spans="1:239" s="44" customFormat="1" ht="57" customHeight="1" x14ac:dyDescent="0.2">
      <c r="A89" s="53" t="s">
        <v>272</v>
      </c>
      <c r="B89" s="112"/>
      <c r="C89" s="29" t="s">
        <v>147</v>
      </c>
      <c r="D89" s="29" t="s">
        <v>49</v>
      </c>
      <c r="E89" s="29" t="s">
        <v>46</v>
      </c>
      <c r="F89" s="29" t="s">
        <v>278</v>
      </c>
      <c r="G89" s="29" t="s">
        <v>40</v>
      </c>
      <c r="H89" s="29" t="s">
        <v>39</v>
      </c>
      <c r="I89" s="143">
        <f>I90+I91</f>
        <v>398834</v>
      </c>
      <c r="J89" s="143">
        <f>J90+J91</f>
        <v>398834</v>
      </c>
      <c r="K89" s="143">
        <f t="shared" si="16"/>
        <v>100</v>
      </c>
      <c r="L89" s="194">
        <f>L90+L91</f>
        <v>0</v>
      </c>
      <c r="M89" s="194">
        <f t="shared" ref="M89:BC89" si="19">M90+M91</f>
        <v>0</v>
      </c>
      <c r="N89" s="194">
        <f t="shared" si="19"/>
        <v>60000</v>
      </c>
      <c r="O89" s="194">
        <f t="shared" si="19"/>
        <v>60000</v>
      </c>
      <c r="P89" s="194">
        <f t="shared" si="19"/>
        <v>0</v>
      </c>
      <c r="Q89" s="194">
        <f t="shared" si="19"/>
        <v>0</v>
      </c>
      <c r="R89" s="194">
        <f t="shared" si="19"/>
        <v>0</v>
      </c>
      <c r="S89" s="194">
        <f t="shared" si="19"/>
        <v>0</v>
      </c>
      <c r="T89" s="194">
        <f t="shared" si="19"/>
        <v>0</v>
      </c>
      <c r="U89" s="194">
        <f t="shared" si="19"/>
        <v>0</v>
      </c>
      <c r="V89" s="194">
        <f t="shared" si="19"/>
        <v>0</v>
      </c>
      <c r="W89" s="194">
        <f t="shared" si="19"/>
        <v>0</v>
      </c>
      <c r="X89" s="194">
        <f t="shared" si="19"/>
        <v>0</v>
      </c>
      <c r="Y89" s="194">
        <f t="shared" si="19"/>
        <v>0</v>
      </c>
      <c r="Z89" s="194">
        <f t="shared" si="19"/>
        <v>0</v>
      </c>
      <c r="AA89" s="194">
        <f t="shared" si="19"/>
        <v>0</v>
      </c>
      <c r="AB89" s="194">
        <f t="shared" si="19"/>
        <v>0</v>
      </c>
      <c r="AC89" s="194">
        <f t="shared" si="19"/>
        <v>0</v>
      </c>
      <c r="AD89" s="194">
        <f t="shared" si="19"/>
        <v>0</v>
      </c>
      <c r="AE89" s="194">
        <f t="shared" si="19"/>
        <v>0</v>
      </c>
      <c r="AF89" s="194">
        <f t="shared" si="19"/>
        <v>0</v>
      </c>
      <c r="AG89" s="194">
        <f t="shared" si="19"/>
        <v>0</v>
      </c>
      <c r="AH89" s="194">
        <f t="shared" si="19"/>
        <v>0</v>
      </c>
      <c r="AI89" s="194">
        <f t="shared" si="19"/>
        <v>0</v>
      </c>
      <c r="AJ89" s="194">
        <f t="shared" si="19"/>
        <v>0</v>
      </c>
      <c r="AK89" s="194">
        <f t="shared" si="19"/>
        <v>0</v>
      </c>
      <c r="AL89" s="194">
        <f t="shared" si="19"/>
        <v>0</v>
      </c>
      <c r="AM89" s="194">
        <f t="shared" si="19"/>
        <v>0</v>
      </c>
      <c r="AN89" s="194">
        <f t="shared" si="19"/>
        <v>0</v>
      </c>
      <c r="AO89" s="194">
        <f t="shared" si="19"/>
        <v>0</v>
      </c>
      <c r="AP89" s="194">
        <f t="shared" si="19"/>
        <v>0</v>
      </c>
      <c r="AQ89" s="194">
        <f t="shared" si="19"/>
        <v>0</v>
      </c>
      <c r="AR89" s="194">
        <f t="shared" si="19"/>
        <v>0</v>
      </c>
      <c r="AS89" s="194">
        <f t="shared" si="19"/>
        <v>0</v>
      </c>
      <c r="AT89" s="194">
        <f t="shared" si="19"/>
        <v>28100</v>
      </c>
      <c r="AU89" s="194">
        <f t="shared" si="19"/>
        <v>28100</v>
      </c>
      <c r="AV89" s="194">
        <f t="shared" si="19"/>
        <v>0</v>
      </c>
      <c r="AW89" s="194">
        <f t="shared" si="19"/>
        <v>0</v>
      </c>
      <c r="AX89" s="194">
        <f t="shared" si="19"/>
        <v>300000</v>
      </c>
      <c r="AY89" s="194">
        <f t="shared" si="19"/>
        <v>300000</v>
      </c>
      <c r="AZ89" s="194">
        <f t="shared" si="19"/>
        <v>10734</v>
      </c>
      <c r="BA89" s="194">
        <f t="shared" si="19"/>
        <v>10734</v>
      </c>
      <c r="BB89" s="194">
        <f t="shared" si="19"/>
        <v>0</v>
      </c>
      <c r="BC89" s="194">
        <f t="shared" si="19"/>
        <v>0</v>
      </c>
      <c r="BD89" s="27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</row>
    <row r="90" spans="1:239" s="45" customFormat="1" ht="21" customHeight="1" x14ac:dyDescent="0.2">
      <c r="A90" s="54" t="s">
        <v>273</v>
      </c>
      <c r="B90" s="113" t="s">
        <v>139</v>
      </c>
      <c r="C90" s="29" t="s">
        <v>147</v>
      </c>
      <c r="D90" s="29" t="s">
        <v>49</v>
      </c>
      <c r="E90" s="29" t="s">
        <v>46</v>
      </c>
      <c r="F90" s="29" t="s">
        <v>278</v>
      </c>
      <c r="G90" s="29" t="s">
        <v>40</v>
      </c>
      <c r="H90" s="29" t="s">
        <v>39</v>
      </c>
      <c r="I90" s="144">
        <v>263230</v>
      </c>
      <c r="J90" s="143">
        <f t="shared" si="15"/>
        <v>263230</v>
      </c>
      <c r="K90" s="143">
        <f t="shared" si="16"/>
        <v>100</v>
      </c>
      <c r="L90" s="36"/>
      <c r="M90" s="36"/>
      <c r="N90" s="36">
        <v>39600</v>
      </c>
      <c r="O90" s="36">
        <v>39600</v>
      </c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>
        <v>18546</v>
      </c>
      <c r="AU90" s="36">
        <v>18546</v>
      </c>
      <c r="AV90" s="36"/>
      <c r="AW90" s="36"/>
      <c r="AX90" s="36">
        <v>198000</v>
      </c>
      <c r="AY90" s="36">
        <v>198000</v>
      </c>
      <c r="AZ90" s="36">
        <v>7084</v>
      </c>
      <c r="BA90" s="36">
        <v>7084</v>
      </c>
      <c r="BB90" s="36"/>
      <c r="BC90" s="36"/>
      <c r="BD90" s="42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</row>
    <row r="91" spans="1:239" s="45" customFormat="1" ht="21" customHeight="1" x14ac:dyDescent="0.2">
      <c r="A91" s="54" t="s">
        <v>223</v>
      </c>
      <c r="B91" s="113" t="s">
        <v>213</v>
      </c>
      <c r="C91" s="29" t="s">
        <v>147</v>
      </c>
      <c r="D91" s="29" t="s">
        <v>49</v>
      </c>
      <c r="E91" s="29" t="s">
        <v>46</v>
      </c>
      <c r="F91" s="29" t="s">
        <v>278</v>
      </c>
      <c r="G91" s="29" t="s">
        <v>40</v>
      </c>
      <c r="H91" s="29" t="s">
        <v>39</v>
      </c>
      <c r="I91" s="144">
        <v>135604</v>
      </c>
      <c r="J91" s="143">
        <f t="shared" si="15"/>
        <v>135604</v>
      </c>
      <c r="K91" s="143">
        <f t="shared" si="16"/>
        <v>100</v>
      </c>
      <c r="L91" s="36"/>
      <c r="M91" s="36"/>
      <c r="N91" s="36">
        <v>20400</v>
      </c>
      <c r="O91" s="36">
        <v>20400</v>
      </c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>
        <v>9554</v>
      </c>
      <c r="AU91" s="36">
        <v>9554</v>
      </c>
      <c r="AV91" s="36"/>
      <c r="AW91" s="36"/>
      <c r="AX91" s="36">
        <v>102000</v>
      </c>
      <c r="AY91" s="36">
        <v>102000</v>
      </c>
      <c r="AZ91" s="36">
        <v>3650</v>
      </c>
      <c r="BA91" s="36">
        <v>3650</v>
      </c>
      <c r="BB91" s="36"/>
      <c r="BC91" s="36"/>
      <c r="BD91" s="42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</row>
    <row r="92" spans="1:239" s="44" customFormat="1" ht="57" customHeight="1" x14ac:dyDescent="0.2">
      <c r="A92" s="53" t="s">
        <v>274</v>
      </c>
      <c r="B92" s="112"/>
      <c r="C92" s="29" t="s">
        <v>147</v>
      </c>
      <c r="D92" s="29" t="s">
        <v>49</v>
      </c>
      <c r="E92" s="29" t="s">
        <v>49</v>
      </c>
      <c r="F92" s="29" t="s">
        <v>279</v>
      </c>
      <c r="G92" s="29" t="s">
        <v>40</v>
      </c>
      <c r="H92" s="29" t="s">
        <v>39</v>
      </c>
      <c r="I92" s="143">
        <f>I93+I94</f>
        <v>11497</v>
      </c>
      <c r="J92" s="143">
        <f>J93+J94</f>
        <v>11497</v>
      </c>
      <c r="K92" s="143">
        <f t="shared" si="16"/>
        <v>100</v>
      </c>
      <c r="L92" s="194">
        <f>L93+L94</f>
        <v>0</v>
      </c>
      <c r="M92" s="194">
        <f t="shared" ref="M92:BC92" si="20">M93+M94</f>
        <v>0</v>
      </c>
      <c r="N92" s="194">
        <f t="shared" si="20"/>
        <v>0</v>
      </c>
      <c r="O92" s="194">
        <f t="shared" si="20"/>
        <v>0</v>
      </c>
      <c r="P92" s="194">
        <f t="shared" si="20"/>
        <v>0</v>
      </c>
      <c r="Q92" s="194">
        <f t="shared" si="20"/>
        <v>0</v>
      </c>
      <c r="R92" s="194">
        <f t="shared" si="20"/>
        <v>0</v>
      </c>
      <c r="S92" s="194">
        <f t="shared" si="20"/>
        <v>0</v>
      </c>
      <c r="T92" s="194">
        <f t="shared" si="20"/>
        <v>0</v>
      </c>
      <c r="U92" s="194">
        <f t="shared" si="20"/>
        <v>0</v>
      </c>
      <c r="V92" s="194">
        <f t="shared" si="20"/>
        <v>0</v>
      </c>
      <c r="W92" s="194">
        <f t="shared" si="20"/>
        <v>0</v>
      </c>
      <c r="X92" s="194">
        <f t="shared" si="20"/>
        <v>0</v>
      </c>
      <c r="Y92" s="194">
        <f t="shared" si="20"/>
        <v>0</v>
      </c>
      <c r="Z92" s="194">
        <f t="shared" si="20"/>
        <v>0</v>
      </c>
      <c r="AA92" s="194">
        <f t="shared" si="20"/>
        <v>0</v>
      </c>
      <c r="AB92" s="194">
        <f t="shared" si="20"/>
        <v>0</v>
      </c>
      <c r="AC92" s="194">
        <f t="shared" si="20"/>
        <v>0</v>
      </c>
      <c r="AD92" s="194">
        <f t="shared" si="20"/>
        <v>0</v>
      </c>
      <c r="AE92" s="194">
        <f t="shared" si="20"/>
        <v>0</v>
      </c>
      <c r="AF92" s="194">
        <f t="shared" si="20"/>
        <v>0</v>
      </c>
      <c r="AG92" s="194">
        <f t="shared" si="20"/>
        <v>0</v>
      </c>
      <c r="AH92" s="194">
        <f t="shared" si="20"/>
        <v>0</v>
      </c>
      <c r="AI92" s="194">
        <f t="shared" si="20"/>
        <v>0</v>
      </c>
      <c r="AJ92" s="194">
        <f t="shared" si="20"/>
        <v>0</v>
      </c>
      <c r="AK92" s="194">
        <f t="shared" si="20"/>
        <v>0</v>
      </c>
      <c r="AL92" s="194">
        <f t="shared" si="20"/>
        <v>0</v>
      </c>
      <c r="AM92" s="194">
        <f t="shared" si="20"/>
        <v>0</v>
      </c>
      <c r="AN92" s="194">
        <f t="shared" si="20"/>
        <v>0</v>
      </c>
      <c r="AO92" s="194">
        <f t="shared" si="20"/>
        <v>0</v>
      </c>
      <c r="AP92" s="194">
        <f t="shared" si="20"/>
        <v>0</v>
      </c>
      <c r="AQ92" s="194">
        <f t="shared" si="20"/>
        <v>0</v>
      </c>
      <c r="AR92" s="194">
        <f t="shared" si="20"/>
        <v>0</v>
      </c>
      <c r="AS92" s="194">
        <f t="shared" si="20"/>
        <v>0</v>
      </c>
      <c r="AT92" s="194">
        <f t="shared" si="20"/>
        <v>11497</v>
      </c>
      <c r="AU92" s="194">
        <f t="shared" si="20"/>
        <v>11497</v>
      </c>
      <c r="AV92" s="194">
        <f t="shared" si="20"/>
        <v>0</v>
      </c>
      <c r="AW92" s="194">
        <f t="shared" si="20"/>
        <v>0</v>
      </c>
      <c r="AX92" s="194">
        <f t="shared" si="20"/>
        <v>0</v>
      </c>
      <c r="AY92" s="194">
        <f t="shared" si="20"/>
        <v>0</v>
      </c>
      <c r="AZ92" s="194">
        <f t="shared" si="20"/>
        <v>0</v>
      </c>
      <c r="BA92" s="194">
        <f t="shared" si="20"/>
        <v>0</v>
      </c>
      <c r="BB92" s="194">
        <f t="shared" si="20"/>
        <v>0</v>
      </c>
      <c r="BC92" s="194">
        <f t="shared" si="20"/>
        <v>0</v>
      </c>
      <c r="BD92" s="27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</row>
    <row r="93" spans="1:239" s="44" customFormat="1" ht="20.25" customHeight="1" x14ac:dyDescent="0.2">
      <c r="A93" s="54" t="s">
        <v>273</v>
      </c>
      <c r="B93" s="112" t="s">
        <v>139</v>
      </c>
      <c r="C93" s="29" t="s">
        <v>147</v>
      </c>
      <c r="D93" s="29" t="s">
        <v>49</v>
      </c>
      <c r="E93" s="29" t="s">
        <v>49</v>
      </c>
      <c r="F93" s="29" t="s">
        <v>279</v>
      </c>
      <c r="G93" s="29" t="s">
        <v>40</v>
      </c>
      <c r="H93" s="29" t="s">
        <v>39</v>
      </c>
      <c r="I93" s="144">
        <v>7588</v>
      </c>
      <c r="J93" s="143">
        <f t="shared" si="15"/>
        <v>7588</v>
      </c>
      <c r="K93" s="143">
        <f t="shared" si="16"/>
        <v>100</v>
      </c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>
        <v>7588</v>
      </c>
      <c r="AU93" s="36">
        <v>7588</v>
      </c>
      <c r="AV93" s="36"/>
      <c r="AW93" s="36"/>
      <c r="AX93" s="36"/>
      <c r="AY93" s="36"/>
      <c r="AZ93" s="36"/>
      <c r="BA93" s="36"/>
      <c r="BB93" s="36"/>
      <c r="BC93" s="36"/>
      <c r="BD93" s="27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</row>
    <row r="94" spans="1:239" s="46" customFormat="1" ht="20.25" customHeight="1" x14ac:dyDescent="0.2">
      <c r="A94" s="54" t="s">
        <v>223</v>
      </c>
      <c r="B94" s="112" t="s">
        <v>213</v>
      </c>
      <c r="C94" s="29" t="s">
        <v>147</v>
      </c>
      <c r="D94" s="29" t="s">
        <v>49</v>
      </c>
      <c r="E94" s="29" t="s">
        <v>49</v>
      </c>
      <c r="F94" s="29" t="s">
        <v>279</v>
      </c>
      <c r="G94" s="29" t="s">
        <v>40</v>
      </c>
      <c r="H94" s="29" t="s">
        <v>39</v>
      </c>
      <c r="I94" s="144">
        <v>3909</v>
      </c>
      <c r="J94" s="143">
        <f t="shared" si="15"/>
        <v>3909</v>
      </c>
      <c r="K94" s="143">
        <f t="shared" si="16"/>
        <v>100</v>
      </c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>
        <v>3909</v>
      </c>
      <c r="AU94" s="36">
        <v>3909</v>
      </c>
      <c r="AV94" s="36"/>
      <c r="AW94" s="36"/>
      <c r="AX94" s="36"/>
      <c r="AY94" s="36"/>
      <c r="AZ94" s="36"/>
      <c r="BA94" s="36"/>
      <c r="BB94" s="36"/>
      <c r="BC94" s="36"/>
      <c r="BD94" s="27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</row>
    <row r="95" spans="1:239" s="28" customFormat="1" ht="46.5" customHeight="1" x14ac:dyDescent="0.2">
      <c r="A95" s="154" t="s">
        <v>291</v>
      </c>
      <c r="B95" s="112"/>
      <c r="C95" s="29"/>
      <c r="D95" s="29"/>
      <c r="E95" s="29"/>
      <c r="F95" s="29"/>
      <c r="G95" s="29"/>
      <c r="H95" s="29"/>
      <c r="I95" s="143">
        <f>I96+I97</f>
        <v>9642</v>
      </c>
      <c r="J95" s="143">
        <f>J96+J97</f>
        <v>0</v>
      </c>
      <c r="K95" s="143">
        <f t="shared" si="16"/>
        <v>0</v>
      </c>
      <c r="L95" s="194">
        <f>L96+L97</f>
        <v>1000</v>
      </c>
      <c r="M95" s="194">
        <f t="shared" ref="M95:BC95" si="21">M96+M97</f>
        <v>0</v>
      </c>
      <c r="N95" s="194">
        <f t="shared" si="21"/>
        <v>2617</v>
      </c>
      <c r="O95" s="194">
        <f t="shared" si="21"/>
        <v>0</v>
      </c>
      <c r="P95" s="194">
        <f t="shared" si="21"/>
        <v>0</v>
      </c>
      <c r="Q95" s="194">
        <f t="shared" si="21"/>
        <v>0</v>
      </c>
      <c r="R95" s="194">
        <f t="shared" si="21"/>
        <v>0</v>
      </c>
      <c r="S95" s="194">
        <f t="shared" si="21"/>
        <v>0</v>
      </c>
      <c r="T95" s="194">
        <f t="shared" si="21"/>
        <v>0</v>
      </c>
      <c r="U95" s="194">
        <f t="shared" si="21"/>
        <v>0</v>
      </c>
      <c r="V95" s="194">
        <f t="shared" si="21"/>
        <v>0</v>
      </c>
      <c r="W95" s="194">
        <f t="shared" si="21"/>
        <v>0</v>
      </c>
      <c r="X95" s="194">
        <f t="shared" si="21"/>
        <v>0</v>
      </c>
      <c r="Y95" s="194">
        <f t="shared" si="21"/>
        <v>0</v>
      </c>
      <c r="Z95" s="194">
        <f t="shared" si="21"/>
        <v>1233</v>
      </c>
      <c r="AA95" s="194">
        <f t="shared" si="21"/>
        <v>0</v>
      </c>
      <c r="AB95" s="194">
        <f t="shared" si="21"/>
        <v>0</v>
      </c>
      <c r="AC95" s="194">
        <f t="shared" si="21"/>
        <v>0</v>
      </c>
      <c r="AD95" s="194">
        <f t="shared" si="21"/>
        <v>0</v>
      </c>
      <c r="AE95" s="194">
        <f t="shared" si="21"/>
        <v>0</v>
      </c>
      <c r="AF95" s="194">
        <f t="shared" si="21"/>
        <v>0</v>
      </c>
      <c r="AG95" s="194">
        <f t="shared" si="21"/>
        <v>0</v>
      </c>
      <c r="AH95" s="194">
        <f t="shared" si="21"/>
        <v>0</v>
      </c>
      <c r="AI95" s="194">
        <f t="shared" si="21"/>
        <v>0</v>
      </c>
      <c r="AJ95" s="194">
        <f t="shared" si="21"/>
        <v>990</v>
      </c>
      <c r="AK95" s="194">
        <f t="shared" si="21"/>
        <v>0</v>
      </c>
      <c r="AL95" s="194">
        <f t="shared" si="21"/>
        <v>0</v>
      </c>
      <c r="AM95" s="194">
        <f t="shared" si="21"/>
        <v>0</v>
      </c>
      <c r="AN95" s="194">
        <f t="shared" si="21"/>
        <v>0</v>
      </c>
      <c r="AO95" s="194">
        <f t="shared" si="21"/>
        <v>0</v>
      </c>
      <c r="AP95" s="194">
        <f t="shared" si="21"/>
        <v>0</v>
      </c>
      <c r="AQ95" s="194">
        <f t="shared" si="21"/>
        <v>0</v>
      </c>
      <c r="AR95" s="194">
        <f t="shared" si="21"/>
        <v>0</v>
      </c>
      <c r="AS95" s="194">
        <f t="shared" si="21"/>
        <v>0</v>
      </c>
      <c r="AT95" s="194">
        <f t="shared" si="21"/>
        <v>2222</v>
      </c>
      <c r="AU95" s="194">
        <f t="shared" si="21"/>
        <v>0</v>
      </c>
      <c r="AV95" s="194">
        <f t="shared" si="21"/>
        <v>0</v>
      </c>
      <c r="AW95" s="194">
        <f t="shared" si="21"/>
        <v>0</v>
      </c>
      <c r="AX95" s="194">
        <f t="shared" si="21"/>
        <v>820</v>
      </c>
      <c r="AY95" s="194">
        <f t="shared" si="21"/>
        <v>0</v>
      </c>
      <c r="AZ95" s="194">
        <f t="shared" si="21"/>
        <v>760</v>
      </c>
      <c r="BA95" s="194">
        <f t="shared" si="21"/>
        <v>0</v>
      </c>
      <c r="BB95" s="194">
        <f t="shared" si="21"/>
        <v>0</v>
      </c>
      <c r="BC95" s="194">
        <f t="shared" si="21"/>
        <v>0</v>
      </c>
      <c r="BD95" s="27"/>
    </row>
    <row r="96" spans="1:239" s="28" customFormat="1" ht="20.25" customHeight="1" x14ac:dyDescent="0.2">
      <c r="A96" s="154"/>
      <c r="B96" s="112" t="s">
        <v>139</v>
      </c>
      <c r="C96" s="29" t="s">
        <v>172</v>
      </c>
      <c r="D96" s="29" t="s">
        <v>36</v>
      </c>
      <c r="E96" s="29" t="s">
        <v>173</v>
      </c>
      <c r="F96" s="29" t="s">
        <v>152</v>
      </c>
      <c r="G96" s="29" t="s">
        <v>40</v>
      </c>
      <c r="H96" s="29" t="s">
        <v>39</v>
      </c>
      <c r="I96" s="144">
        <v>7810</v>
      </c>
      <c r="J96" s="143">
        <f t="shared" si="15"/>
        <v>0</v>
      </c>
      <c r="K96" s="143">
        <f t="shared" si="16"/>
        <v>0</v>
      </c>
      <c r="L96" s="36">
        <v>810</v>
      </c>
      <c r="M96" s="36"/>
      <c r="N96" s="36">
        <v>2120</v>
      </c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>
        <v>999</v>
      </c>
      <c r="AA96" s="36"/>
      <c r="AB96" s="36"/>
      <c r="AC96" s="36"/>
      <c r="AD96" s="36"/>
      <c r="AE96" s="36"/>
      <c r="AF96" s="36"/>
      <c r="AG96" s="36"/>
      <c r="AH96" s="36"/>
      <c r="AI96" s="36"/>
      <c r="AJ96" s="36">
        <v>802</v>
      </c>
      <c r="AK96" s="36"/>
      <c r="AL96" s="36"/>
      <c r="AM96" s="36"/>
      <c r="AN96" s="36"/>
      <c r="AO96" s="36"/>
      <c r="AP96" s="36"/>
      <c r="AQ96" s="36"/>
      <c r="AR96" s="36"/>
      <c r="AS96" s="36"/>
      <c r="AT96" s="36">
        <v>1800</v>
      </c>
      <c r="AU96" s="36"/>
      <c r="AV96" s="36"/>
      <c r="AW96" s="36"/>
      <c r="AX96" s="36">
        <v>664</v>
      </c>
      <c r="AY96" s="36"/>
      <c r="AZ96" s="36">
        <v>615</v>
      </c>
      <c r="BA96" s="36"/>
      <c r="BB96" s="36"/>
      <c r="BC96" s="36"/>
      <c r="BD96" s="27"/>
    </row>
    <row r="97" spans="1:239" s="28" customFormat="1" ht="20.25" customHeight="1" x14ac:dyDescent="0.2">
      <c r="A97" s="154"/>
      <c r="B97" s="112" t="s">
        <v>213</v>
      </c>
      <c r="C97" s="29" t="s">
        <v>172</v>
      </c>
      <c r="D97" s="29" t="s">
        <v>36</v>
      </c>
      <c r="E97" s="29" t="s">
        <v>173</v>
      </c>
      <c r="F97" s="29" t="s">
        <v>152</v>
      </c>
      <c r="G97" s="29" t="s">
        <v>40</v>
      </c>
      <c r="H97" s="29" t="s">
        <v>39</v>
      </c>
      <c r="I97" s="144">
        <v>1832</v>
      </c>
      <c r="J97" s="143">
        <f t="shared" si="15"/>
        <v>0</v>
      </c>
      <c r="K97" s="143">
        <f t="shared" si="16"/>
        <v>0</v>
      </c>
      <c r="L97" s="36">
        <v>190</v>
      </c>
      <c r="M97" s="36"/>
      <c r="N97" s="36">
        <v>497</v>
      </c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>
        <v>234</v>
      </c>
      <c r="AA97" s="36"/>
      <c r="AB97" s="36"/>
      <c r="AC97" s="36"/>
      <c r="AD97" s="36"/>
      <c r="AE97" s="36"/>
      <c r="AF97" s="36"/>
      <c r="AG97" s="36"/>
      <c r="AH97" s="36"/>
      <c r="AI97" s="36"/>
      <c r="AJ97" s="36">
        <v>188</v>
      </c>
      <c r="AK97" s="36"/>
      <c r="AL97" s="36"/>
      <c r="AM97" s="36"/>
      <c r="AN97" s="36"/>
      <c r="AO97" s="36"/>
      <c r="AP97" s="36"/>
      <c r="AQ97" s="36"/>
      <c r="AR97" s="36"/>
      <c r="AS97" s="36"/>
      <c r="AT97" s="36">
        <v>422</v>
      </c>
      <c r="AU97" s="36"/>
      <c r="AV97" s="36"/>
      <c r="AW97" s="36"/>
      <c r="AX97" s="36">
        <v>156</v>
      </c>
      <c r="AY97" s="36"/>
      <c r="AZ97" s="36">
        <v>145</v>
      </c>
      <c r="BA97" s="36"/>
      <c r="BB97" s="36"/>
      <c r="BC97" s="36"/>
      <c r="BD97" s="27"/>
    </row>
    <row r="98" spans="1:239" s="28" customFormat="1" ht="44.25" customHeight="1" thickBot="1" x14ac:dyDescent="0.25">
      <c r="A98" s="98" t="s">
        <v>310</v>
      </c>
      <c r="B98" s="112" t="s">
        <v>213</v>
      </c>
      <c r="C98" s="29" t="s">
        <v>148</v>
      </c>
      <c r="D98" s="29" t="s">
        <v>49</v>
      </c>
      <c r="E98" s="29" t="s">
        <v>45</v>
      </c>
      <c r="F98" s="29" t="s">
        <v>311</v>
      </c>
      <c r="G98" s="29" t="s">
        <v>40</v>
      </c>
      <c r="H98" s="29" t="s">
        <v>39</v>
      </c>
      <c r="I98" s="143">
        <v>234132</v>
      </c>
      <c r="J98" s="143">
        <f t="shared" si="15"/>
        <v>856.03</v>
      </c>
      <c r="K98" s="143">
        <f t="shared" si="16"/>
        <v>0.37</v>
      </c>
      <c r="L98" s="34">
        <v>1000</v>
      </c>
      <c r="M98" s="34"/>
      <c r="N98" s="34">
        <v>15000</v>
      </c>
      <c r="O98" s="34"/>
      <c r="P98" s="34"/>
      <c r="Q98" s="34"/>
      <c r="R98" s="34"/>
      <c r="S98" s="34"/>
      <c r="T98" s="34">
        <v>3517</v>
      </c>
      <c r="U98" s="34"/>
      <c r="V98" s="34"/>
      <c r="W98" s="34"/>
      <c r="X98" s="34">
        <v>2000</v>
      </c>
      <c r="Y98" s="34"/>
      <c r="Z98" s="34">
        <v>864</v>
      </c>
      <c r="AA98" s="34"/>
      <c r="AB98" s="34">
        <v>1750</v>
      </c>
      <c r="AC98" s="34">
        <v>320.64</v>
      </c>
      <c r="AD98" s="34">
        <v>3000</v>
      </c>
      <c r="AE98" s="34"/>
      <c r="AF98" s="34"/>
      <c r="AG98" s="34"/>
      <c r="AH98" s="34">
        <v>68804</v>
      </c>
      <c r="AI98" s="34"/>
      <c r="AJ98" s="34"/>
      <c r="AK98" s="34"/>
      <c r="AL98" s="34">
        <v>5000</v>
      </c>
      <c r="AM98" s="34"/>
      <c r="AN98" s="34">
        <v>92000</v>
      </c>
      <c r="AO98" s="34"/>
      <c r="AP98" s="34">
        <v>3117</v>
      </c>
      <c r="AQ98" s="34"/>
      <c r="AR98" s="34">
        <v>6988</v>
      </c>
      <c r="AS98" s="34"/>
      <c r="AT98" s="34">
        <v>10000</v>
      </c>
      <c r="AU98" s="34"/>
      <c r="AV98" s="34">
        <v>8024</v>
      </c>
      <c r="AW98" s="34">
        <v>535.39</v>
      </c>
      <c r="AX98" s="34"/>
      <c r="AY98" s="34"/>
      <c r="AZ98" s="34">
        <v>8189</v>
      </c>
      <c r="BA98" s="34"/>
      <c r="BB98" s="34">
        <v>4879</v>
      </c>
      <c r="BC98" s="34"/>
      <c r="BD98" s="27"/>
    </row>
    <row r="99" spans="1:239" s="51" customFormat="1" ht="20.25" customHeight="1" thickBot="1" x14ac:dyDescent="0.25">
      <c r="A99" s="89" t="s">
        <v>165</v>
      </c>
      <c r="B99" s="90"/>
      <c r="C99" s="91"/>
      <c r="D99" s="91"/>
      <c r="E99" s="91"/>
      <c r="F99" s="91"/>
      <c r="G99" s="91"/>
      <c r="H99" s="91"/>
      <c r="I99" s="96">
        <f>I13+I14+I19+I23+I24+I27+I28+I29+I40+I44+I47+I48+I59+I62+I69+I73+I74+I81+I84+I85+I88+I89+I92+I95+I98</f>
        <v>4163980</v>
      </c>
      <c r="J99" s="96">
        <f>J13+J14+J19+J23+J24+J27+J28+J29+J40+J44+J47+J48+J59+J62+J69+J73+J74+J81+J84+J85+J88+J89+J92+J95+J98</f>
        <v>982732.65</v>
      </c>
      <c r="K99" s="96">
        <f t="shared" si="16"/>
        <v>23.6</v>
      </c>
      <c r="L99" s="96">
        <f>L13+L14+L19+L23+L24+L27+L28+L29+L40+L44+L47+L48+L59+L62+L69+L73+L74+L81+L84+L85+L88+L89+L92+L95+L98</f>
        <v>82056</v>
      </c>
      <c r="M99" s="96">
        <f t="shared" ref="M99:BC99" si="22">M13+M14+M19+M23+M24+M27+M28+M29+M40+M44+M47+M48+M59+M62+M69+M73+M74+M81+M84+M85+M88+M89+M92+M95+M98</f>
        <v>19966.37</v>
      </c>
      <c r="N99" s="96">
        <f t="shared" si="22"/>
        <v>965310.3</v>
      </c>
      <c r="O99" s="96">
        <f t="shared" si="22"/>
        <v>271544.73</v>
      </c>
      <c r="P99" s="96">
        <f t="shared" si="22"/>
        <v>17522.8</v>
      </c>
      <c r="Q99" s="96">
        <f t="shared" si="22"/>
        <v>10439.5</v>
      </c>
      <c r="R99" s="96">
        <f t="shared" si="22"/>
        <v>72706.5</v>
      </c>
      <c r="S99" s="96">
        <f t="shared" si="22"/>
        <v>13142.97</v>
      </c>
      <c r="T99" s="96">
        <f t="shared" si="22"/>
        <v>55219.8</v>
      </c>
      <c r="U99" s="96">
        <f t="shared" si="22"/>
        <v>16703.259999999998</v>
      </c>
      <c r="V99" s="96">
        <f t="shared" si="22"/>
        <v>45278.18</v>
      </c>
      <c r="W99" s="96">
        <f t="shared" si="22"/>
        <v>9918.68</v>
      </c>
      <c r="X99" s="96">
        <f t="shared" si="22"/>
        <v>81022</v>
      </c>
      <c r="Y99" s="96">
        <f t="shared" si="22"/>
        <v>35164.28</v>
      </c>
      <c r="Z99" s="96">
        <f t="shared" si="22"/>
        <v>50709.5</v>
      </c>
      <c r="AA99" s="96">
        <f t="shared" si="22"/>
        <v>11790.35</v>
      </c>
      <c r="AB99" s="96">
        <f t="shared" si="22"/>
        <v>171059</v>
      </c>
      <c r="AC99" s="96">
        <f t="shared" si="22"/>
        <v>40004.57</v>
      </c>
      <c r="AD99" s="96">
        <f t="shared" si="22"/>
        <v>22763.200000000001</v>
      </c>
      <c r="AE99" s="96">
        <f t="shared" si="22"/>
        <v>10175.200000000001</v>
      </c>
      <c r="AF99" s="96">
        <f t="shared" si="22"/>
        <v>140482.85999999999</v>
      </c>
      <c r="AG99" s="96">
        <f t="shared" si="22"/>
        <v>14203.37</v>
      </c>
      <c r="AH99" s="96">
        <f t="shared" si="22"/>
        <v>110514</v>
      </c>
      <c r="AI99" s="96">
        <f t="shared" si="22"/>
        <v>7854.95</v>
      </c>
      <c r="AJ99" s="96">
        <f t="shared" si="22"/>
        <v>23879</v>
      </c>
      <c r="AK99" s="96">
        <f t="shared" si="22"/>
        <v>9902</v>
      </c>
      <c r="AL99" s="96">
        <f t="shared" si="22"/>
        <v>28486</v>
      </c>
      <c r="AM99" s="96">
        <f t="shared" si="22"/>
        <v>8180</v>
      </c>
      <c r="AN99" s="96">
        <f t="shared" si="22"/>
        <v>128790</v>
      </c>
      <c r="AO99" s="96">
        <f t="shared" si="22"/>
        <v>14546.3</v>
      </c>
      <c r="AP99" s="96">
        <f t="shared" si="22"/>
        <v>71665.38</v>
      </c>
      <c r="AQ99" s="96">
        <f t="shared" si="22"/>
        <v>9376.85</v>
      </c>
      <c r="AR99" s="96">
        <f t="shared" si="22"/>
        <v>51670.9</v>
      </c>
      <c r="AS99" s="96">
        <f t="shared" si="22"/>
        <v>9672.9</v>
      </c>
      <c r="AT99" s="96">
        <f t="shared" si="22"/>
        <v>329983.08</v>
      </c>
      <c r="AU99" s="96">
        <f t="shared" si="22"/>
        <v>58131.48</v>
      </c>
      <c r="AV99" s="96">
        <f t="shared" si="22"/>
        <v>41099.5</v>
      </c>
      <c r="AW99" s="96">
        <f t="shared" si="22"/>
        <v>16947.32</v>
      </c>
      <c r="AX99" s="96">
        <f t="shared" si="22"/>
        <v>1472133</v>
      </c>
      <c r="AY99" s="96">
        <f t="shared" si="22"/>
        <v>328452.25</v>
      </c>
      <c r="AZ99" s="96">
        <f t="shared" si="22"/>
        <v>137642.20000000001</v>
      </c>
      <c r="BA99" s="96">
        <f t="shared" si="22"/>
        <v>48597.59</v>
      </c>
      <c r="BB99" s="96">
        <f t="shared" si="22"/>
        <v>63986.8</v>
      </c>
      <c r="BC99" s="96">
        <f t="shared" si="22"/>
        <v>18017.73</v>
      </c>
      <c r="BD99" s="27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</row>
    <row r="100" spans="1:239" s="18" customFormat="1" ht="48" customHeight="1" x14ac:dyDescent="0.2">
      <c r="A100" s="63" t="s">
        <v>238</v>
      </c>
      <c r="B100" s="107" t="s">
        <v>213</v>
      </c>
      <c r="C100" s="29" t="s">
        <v>132</v>
      </c>
      <c r="D100" s="29" t="s">
        <v>127</v>
      </c>
      <c r="E100" s="29" t="s">
        <v>46</v>
      </c>
      <c r="F100" s="29" t="s">
        <v>129</v>
      </c>
      <c r="G100" s="29" t="s">
        <v>41</v>
      </c>
      <c r="H100" s="29" t="s">
        <v>39</v>
      </c>
      <c r="I100" s="146">
        <v>690533</v>
      </c>
      <c r="J100" s="143">
        <f t="shared" si="15"/>
        <v>345270</v>
      </c>
      <c r="K100" s="146">
        <f t="shared" si="16"/>
        <v>50</v>
      </c>
      <c r="L100" s="34">
        <v>48545</v>
      </c>
      <c r="M100" s="34">
        <v>24272</v>
      </c>
      <c r="N100" s="34">
        <v>58366</v>
      </c>
      <c r="O100" s="34">
        <v>29184</v>
      </c>
      <c r="P100" s="34">
        <v>20349</v>
      </c>
      <c r="Q100" s="34">
        <v>10174</v>
      </c>
      <c r="R100" s="34">
        <v>45787</v>
      </c>
      <c r="S100" s="34">
        <v>22894</v>
      </c>
      <c r="T100" s="34">
        <v>25529</v>
      </c>
      <c r="U100" s="34">
        <v>12764</v>
      </c>
      <c r="V100" s="34">
        <v>24483</v>
      </c>
      <c r="W100" s="34">
        <v>12242</v>
      </c>
      <c r="X100" s="34">
        <v>32727</v>
      </c>
      <c r="Y100" s="34">
        <v>16364</v>
      </c>
      <c r="Z100" s="34">
        <v>36016</v>
      </c>
      <c r="AA100" s="34">
        <v>18008</v>
      </c>
      <c r="AB100" s="34">
        <v>41015</v>
      </c>
      <c r="AC100" s="34">
        <v>20508</v>
      </c>
      <c r="AD100" s="34">
        <v>22988</v>
      </c>
      <c r="AE100" s="34">
        <v>11494</v>
      </c>
      <c r="AF100" s="34">
        <v>55557</v>
      </c>
      <c r="AG100" s="34">
        <v>27778</v>
      </c>
      <c r="AH100" s="34">
        <v>17286</v>
      </c>
      <c r="AI100" s="34">
        <v>8644</v>
      </c>
      <c r="AJ100" s="34">
        <v>49761</v>
      </c>
      <c r="AK100" s="34">
        <v>24880</v>
      </c>
      <c r="AL100" s="34">
        <v>41544</v>
      </c>
      <c r="AM100" s="34">
        <v>20772</v>
      </c>
      <c r="AN100" s="34">
        <v>28378</v>
      </c>
      <c r="AO100" s="34">
        <v>14190</v>
      </c>
      <c r="AP100" s="34">
        <v>27146</v>
      </c>
      <c r="AQ100" s="34">
        <v>13574</v>
      </c>
      <c r="AR100" s="34">
        <v>34741</v>
      </c>
      <c r="AS100" s="34">
        <v>17370</v>
      </c>
      <c r="AT100" s="34">
        <v>40181</v>
      </c>
      <c r="AU100" s="34">
        <v>20090</v>
      </c>
      <c r="AV100" s="34">
        <v>40134</v>
      </c>
      <c r="AW100" s="34">
        <v>20068</v>
      </c>
      <c r="AX100" s="34"/>
      <c r="AY100" s="34"/>
      <c r="AZ100" s="34"/>
      <c r="BA100" s="34"/>
      <c r="BB100" s="34"/>
      <c r="BC100" s="34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</row>
    <row r="101" spans="1:239" s="18" customFormat="1" ht="49.5" customHeight="1" x14ac:dyDescent="0.2">
      <c r="A101" s="63" t="s">
        <v>260</v>
      </c>
      <c r="B101" s="107" t="s">
        <v>213</v>
      </c>
      <c r="C101" s="29" t="s">
        <v>143</v>
      </c>
      <c r="D101" s="29" t="s">
        <v>60</v>
      </c>
      <c r="E101" s="29" t="s">
        <v>49</v>
      </c>
      <c r="F101" s="29" t="s">
        <v>62</v>
      </c>
      <c r="G101" s="29" t="s">
        <v>41</v>
      </c>
      <c r="H101" s="29" t="s">
        <v>39</v>
      </c>
      <c r="I101" s="146">
        <v>10746</v>
      </c>
      <c r="J101" s="143">
        <f t="shared" si="15"/>
        <v>0</v>
      </c>
      <c r="K101" s="146">
        <f t="shared" si="16"/>
        <v>0</v>
      </c>
      <c r="L101" s="34">
        <v>723</v>
      </c>
      <c r="M101" s="34"/>
      <c r="N101" s="34">
        <v>569</v>
      </c>
      <c r="O101" s="34"/>
      <c r="P101" s="34">
        <v>82</v>
      </c>
      <c r="Q101" s="34"/>
      <c r="R101" s="34">
        <v>956</v>
      </c>
      <c r="S101" s="34"/>
      <c r="T101" s="34">
        <v>86</v>
      </c>
      <c r="U101" s="34"/>
      <c r="V101" s="34">
        <v>280</v>
      </c>
      <c r="W101" s="34"/>
      <c r="X101" s="34">
        <v>382</v>
      </c>
      <c r="Y101" s="34"/>
      <c r="Z101" s="34">
        <v>360</v>
      </c>
      <c r="AA101" s="34"/>
      <c r="AB101" s="34">
        <v>365</v>
      </c>
      <c r="AC101" s="34"/>
      <c r="AD101" s="34">
        <v>192</v>
      </c>
      <c r="AE101" s="34"/>
      <c r="AF101" s="34">
        <v>528</v>
      </c>
      <c r="AG101" s="34"/>
      <c r="AH101" s="34">
        <v>57</v>
      </c>
      <c r="AI101" s="34"/>
      <c r="AJ101" s="34">
        <v>452</v>
      </c>
      <c r="AK101" s="34"/>
      <c r="AL101" s="34">
        <v>358</v>
      </c>
      <c r="AM101" s="34"/>
      <c r="AN101" s="34">
        <v>545</v>
      </c>
      <c r="AO101" s="34"/>
      <c r="AP101" s="34">
        <v>716</v>
      </c>
      <c r="AQ101" s="34"/>
      <c r="AR101" s="34">
        <v>397</v>
      </c>
      <c r="AS101" s="34"/>
      <c r="AT101" s="34">
        <v>473</v>
      </c>
      <c r="AU101" s="34"/>
      <c r="AV101" s="34">
        <v>356</v>
      </c>
      <c r="AW101" s="34"/>
      <c r="AX101" s="34">
        <v>1529</v>
      </c>
      <c r="AY101" s="34"/>
      <c r="AZ101" s="34">
        <v>719</v>
      </c>
      <c r="BA101" s="34"/>
      <c r="BB101" s="34">
        <v>621</v>
      </c>
      <c r="BC101" s="34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</row>
    <row r="102" spans="1:239" s="18" customFormat="1" ht="39" customHeight="1" x14ac:dyDescent="0.2">
      <c r="A102" s="63" t="s">
        <v>141</v>
      </c>
      <c r="B102" s="107" t="s">
        <v>213</v>
      </c>
      <c r="C102" s="29" t="s">
        <v>134</v>
      </c>
      <c r="D102" s="29" t="s">
        <v>35</v>
      </c>
      <c r="E102" s="29" t="s">
        <v>36</v>
      </c>
      <c r="F102" s="29" t="s">
        <v>168</v>
      </c>
      <c r="G102" s="29" t="s">
        <v>41</v>
      </c>
      <c r="H102" s="29" t="s">
        <v>39</v>
      </c>
      <c r="I102" s="146">
        <v>8741</v>
      </c>
      <c r="J102" s="143">
        <f t="shared" si="15"/>
        <v>3736.9</v>
      </c>
      <c r="K102" s="146">
        <f t="shared" si="16"/>
        <v>42.75</v>
      </c>
      <c r="L102" s="34">
        <v>336</v>
      </c>
      <c r="M102" s="34">
        <v>168</v>
      </c>
      <c r="N102" s="34">
        <v>336</v>
      </c>
      <c r="O102" s="34">
        <v>168</v>
      </c>
      <c r="P102" s="34">
        <v>336</v>
      </c>
      <c r="Q102" s="34">
        <v>168</v>
      </c>
      <c r="R102" s="34">
        <v>336</v>
      </c>
      <c r="S102" s="34">
        <v>153</v>
      </c>
      <c r="T102" s="34">
        <v>336</v>
      </c>
      <c r="U102" s="34">
        <v>159.4</v>
      </c>
      <c r="V102" s="34">
        <v>336</v>
      </c>
      <c r="W102" s="34">
        <v>165</v>
      </c>
      <c r="X102" s="34">
        <v>336</v>
      </c>
      <c r="Y102" s="34">
        <v>167.2</v>
      </c>
      <c r="Z102" s="34">
        <v>336</v>
      </c>
      <c r="AA102" s="34">
        <v>138</v>
      </c>
      <c r="AB102" s="34">
        <v>673</v>
      </c>
      <c r="AC102" s="34">
        <v>252</v>
      </c>
      <c r="AD102" s="34">
        <v>336</v>
      </c>
      <c r="AE102" s="34">
        <v>152.6</v>
      </c>
      <c r="AF102" s="34">
        <v>673</v>
      </c>
      <c r="AG102" s="34">
        <v>250</v>
      </c>
      <c r="AH102" s="34">
        <v>336</v>
      </c>
      <c r="AI102" s="34">
        <v>144.6</v>
      </c>
      <c r="AJ102" s="34">
        <v>673</v>
      </c>
      <c r="AK102" s="34">
        <v>252</v>
      </c>
      <c r="AL102" s="34">
        <v>336</v>
      </c>
      <c r="AM102" s="34">
        <v>168</v>
      </c>
      <c r="AN102" s="34">
        <v>336</v>
      </c>
      <c r="AO102" s="34">
        <v>101</v>
      </c>
      <c r="AP102" s="34">
        <v>673</v>
      </c>
      <c r="AQ102" s="34">
        <v>239.1</v>
      </c>
      <c r="AR102" s="34">
        <v>673</v>
      </c>
      <c r="AS102" s="34">
        <v>232</v>
      </c>
      <c r="AT102" s="34">
        <v>336</v>
      </c>
      <c r="AU102" s="34">
        <v>168</v>
      </c>
      <c r="AV102" s="34">
        <v>336</v>
      </c>
      <c r="AW102" s="34">
        <v>168</v>
      </c>
      <c r="AX102" s="34">
        <v>0</v>
      </c>
      <c r="AY102" s="34"/>
      <c r="AZ102" s="34">
        <v>336</v>
      </c>
      <c r="BA102" s="34">
        <v>168</v>
      </c>
      <c r="BB102" s="34">
        <v>336</v>
      </c>
      <c r="BC102" s="34">
        <v>155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</row>
    <row r="103" spans="1:239" s="18" customFormat="1" ht="39.75" customHeight="1" x14ac:dyDescent="0.2">
      <c r="A103" s="63" t="s">
        <v>261</v>
      </c>
      <c r="B103" s="107" t="s">
        <v>213</v>
      </c>
      <c r="C103" s="29" t="s">
        <v>137</v>
      </c>
      <c r="D103" s="29" t="s">
        <v>75</v>
      </c>
      <c r="E103" s="29" t="s">
        <v>60</v>
      </c>
      <c r="F103" s="29" t="s">
        <v>124</v>
      </c>
      <c r="G103" s="29" t="s">
        <v>41</v>
      </c>
      <c r="H103" s="21" t="s">
        <v>39</v>
      </c>
      <c r="I103" s="146">
        <v>60</v>
      </c>
      <c r="J103" s="143">
        <f t="shared" si="15"/>
        <v>30</v>
      </c>
      <c r="K103" s="146">
        <f t="shared" si="16"/>
        <v>50</v>
      </c>
      <c r="L103" s="34">
        <v>2.8</v>
      </c>
      <c r="M103" s="34">
        <v>1.4</v>
      </c>
      <c r="N103" s="34">
        <v>9.3000000000000007</v>
      </c>
      <c r="O103" s="34">
        <v>4.6500000000000004</v>
      </c>
      <c r="P103" s="34">
        <v>1.3</v>
      </c>
      <c r="Q103" s="34">
        <v>0.65</v>
      </c>
      <c r="R103" s="34">
        <v>2.8</v>
      </c>
      <c r="S103" s="34">
        <v>1.4</v>
      </c>
      <c r="T103" s="34">
        <v>1.3</v>
      </c>
      <c r="U103" s="34">
        <v>0.65</v>
      </c>
      <c r="V103" s="34">
        <v>2</v>
      </c>
      <c r="W103" s="34">
        <v>1</v>
      </c>
      <c r="X103" s="34">
        <v>0.8</v>
      </c>
      <c r="Y103" s="34">
        <v>0.4</v>
      </c>
      <c r="Z103" s="34">
        <v>1.3</v>
      </c>
      <c r="AA103" s="34">
        <v>0.65</v>
      </c>
      <c r="AB103" s="34">
        <v>1.7</v>
      </c>
      <c r="AC103" s="34">
        <v>0.85</v>
      </c>
      <c r="AD103" s="34">
        <v>1.1000000000000001</v>
      </c>
      <c r="AE103" s="34">
        <v>0.55000000000000004</v>
      </c>
      <c r="AF103" s="34">
        <v>2.2000000000000002</v>
      </c>
      <c r="AG103" s="34">
        <v>1.1000000000000001</v>
      </c>
      <c r="AH103" s="34">
        <v>0.9</v>
      </c>
      <c r="AI103" s="34">
        <v>0.45</v>
      </c>
      <c r="AJ103" s="34">
        <v>2.4</v>
      </c>
      <c r="AK103" s="34">
        <v>1.2</v>
      </c>
      <c r="AL103" s="34">
        <v>1.2</v>
      </c>
      <c r="AM103" s="34">
        <v>0.6</v>
      </c>
      <c r="AN103" s="34">
        <v>0.7</v>
      </c>
      <c r="AO103" s="34">
        <v>0.35</v>
      </c>
      <c r="AP103" s="34">
        <v>0.7</v>
      </c>
      <c r="AQ103" s="34">
        <v>0.35</v>
      </c>
      <c r="AR103" s="34">
        <v>7.1</v>
      </c>
      <c r="AS103" s="34">
        <v>3.55</v>
      </c>
      <c r="AT103" s="34">
        <v>2.2000000000000002</v>
      </c>
      <c r="AU103" s="34">
        <v>1.1000000000000001</v>
      </c>
      <c r="AV103" s="34">
        <v>3.4</v>
      </c>
      <c r="AW103" s="34">
        <v>1.7</v>
      </c>
      <c r="AX103" s="34">
        <v>7.8</v>
      </c>
      <c r="AY103" s="34">
        <v>3.9</v>
      </c>
      <c r="AZ103" s="34">
        <v>4.2</v>
      </c>
      <c r="BA103" s="34">
        <v>2.1</v>
      </c>
      <c r="BB103" s="34">
        <v>2.8</v>
      </c>
      <c r="BC103" s="34">
        <v>1.4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</row>
    <row r="104" spans="1:239" s="18" customFormat="1" ht="42" customHeight="1" x14ac:dyDescent="0.2">
      <c r="A104" s="62" t="s">
        <v>262</v>
      </c>
      <c r="B104" s="117" t="s">
        <v>213</v>
      </c>
      <c r="C104" s="29" t="s">
        <v>137</v>
      </c>
      <c r="D104" s="29" t="s">
        <v>75</v>
      </c>
      <c r="E104" s="29" t="s">
        <v>60</v>
      </c>
      <c r="F104" s="29" t="s">
        <v>110</v>
      </c>
      <c r="G104" s="29" t="s">
        <v>41</v>
      </c>
      <c r="H104" s="21" t="s">
        <v>39</v>
      </c>
      <c r="I104" s="146">
        <f>I105+I106</f>
        <v>27278</v>
      </c>
      <c r="J104" s="146">
        <f>J105+J106</f>
        <v>12152</v>
      </c>
      <c r="K104" s="146">
        <f t="shared" si="16"/>
        <v>44.55</v>
      </c>
      <c r="L104" s="149">
        <f>L105+L106</f>
        <v>1279</v>
      </c>
      <c r="M104" s="149">
        <f t="shared" ref="M104:BC104" si="23">M105+M106</f>
        <v>534</v>
      </c>
      <c r="N104" s="149">
        <f t="shared" si="23"/>
        <v>1129</v>
      </c>
      <c r="O104" s="149">
        <f t="shared" si="23"/>
        <v>490</v>
      </c>
      <c r="P104" s="149">
        <f t="shared" si="23"/>
        <v>745</v>
      </c>
      <c r="Q104" s="149">
        <f t="shared" si="23"/>
        <v>311</v>
      </c>
      <c r="R104" s="149">
        <f t="shared" si="23"/>
        <v>949</v>
      </c>
      <c r="S104" s="149">
        <f t="shared" si="23"/>
        <v>530</v>
      </c>
      <c r="T104" s="149">
        <f t="shared" si="23"/>
        <v>745</v>
      </c>
      <c r="U104" s="149">
        <f t="shared" si="23"/>
        <v>311</v>
      </c>
      <c r="V104" s="149">
        <f t="shared" si="23"/>
        <v>1021</v>
      </c>
      <c r="W104" s="149">
        <f t="shared" si="23"/>
        <v>494</v>
      </c>
      <c r="X104" s="149">
        <f t="shared" si="23"/>
        <v>745</v>
      </c>
      <c r="Y104" s="149">
        <f t="shared" si="23"/>
        <v>311</v>
      </c>
      <c r="Z104" s="149">
        <f t="shared" si="23"/>
        <v>745</v>
      </c>
      <c r="AA104" s="149">
        <f t="shared" si="23"/>
        <v>332</v>
      </c>
      <c r="AB104" s="149">
        <f t="shared" si="23"/>
        <v>745</v>
      </c>
      <c r="AC104" s="149">
        <f t="shared" si="23"/>
        <v>328</v>
      </c>
      <c r="AD104" s="149">
        <f t="shared" si="23"/>
        <v>745</v>
      </c>
      <c r="AE104" s="149">
        <f t="shared" si="23"/>
        <v>312</v>
      </c>
      <c r="AF104" s="149">
        <f t="shared" si="23"/>
        <v>745</v>
      </c>
      <c r="AG104" s="149">
        <f t="shared" si="23"/>
        <v>360</v>
      </c>
      <c r="AH104" s="149">
        <f t="shared" si="23"/>
        <v>745</v>
      </c>
      <c r="AI104" s="149">
        <f t="shared" si="23"/>
        <v>311</v>
      </c>
      <c r="AJ104" s="149">
        <f t="shared" si="23"/>
        <v>949</v>
      </c>
      <c r="AK104" s="149">
        <f t="shared" si="23"/>
        <v>396</v>
      </c>
      <c r="AL104" s="149">
        <f t="shared" si="23"/>
        <v>745</v>
      </c>
      <c r="AM104" s="149">
        <f t="shared" si="23"/>
        <v>356</v>
      </c>
      <c r="AN104" s="149">
        <f t="shared" si="23"/>
        <v>745</v>
      </c>
      <c r="AO104" s="149">
        <f t="shared" si="23"/>
        <v>311</v>
      </c>
      <c r="AP104" s="149">
        <f t="shared" si="23"/>
        <v>745</v>
      </c>
      <c r="AQ104" s="149">
        <f t="shared" si="23"/>
        <v>311</v>
      </c>
      <c r="AR104" s="149">
        <f t="shared" si="23"/>
        <v>1162</v>
      </c>
      <c r="AS104" s="149">
        <f t="shared" si="23"/>
        <v>519</v>
      </c>
      <c r="AT104" s="149">
        <f t="shared" si="23"/>
        <v>1162</v>
      </c>
      <c r="AU104" s="149">
        <f t="shared" si="23"/>
        <v>485</v>
      </c>
      <c r="AV104" s="149">
        <f t="shared" si="23"/>
        <v>949</v>
      </c>
      <c r="AW104" s="149">
        <f t="shared" si="23"/>
        <v>421</v>
      </c>
      <c r="AX104" s="149">
        <f t="shared" si="23"/>
        <v>4862</v>
      </c>
      <c r="AY104" s="149">
        <f t="shared" si="23"/>
        <v>2380</v>
      </c>
      <c r="AZ104" s="149">
        <f t="shared" si="23"/>
        <v>2508</v>
      </c>
      <c r="BA104" s="149">
        <f t="shared" si="23"/>
        <v>1048</v>
      </c>
      <c r="BB104" s="149">
        <f t="shared" si="23"/>
        <v>3113</v>
      </c>
      <c r="BC104" s="149">
        <f t="shared" si="23"/>
        <v>1301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</row>
    <row r="105" spans="1:239" s="23" customFormat="1" ht="42.75" customHeight="1" x14ac:dyDescent="0.2">
      <c r="A105" s="64" t="s">
        <v>239</v>
      </c>
      <c r="B105" s="118" t="s">
        <v>213</v>
      </c>
      <c r="C105" s="21" t="s">
        <v>137</v>
      </c>
      <c r="D105" s="21" t="s">
        <v>75</v>
      </c>
      <c r="E105" s="21" t="s">
        <v>60</v>
      </c>
      <c r="F105" s="21" t="s">
        <v>121</v>
      </c>
      <c r="G105" s="21" t="s">
        <v>41</v>
      </c>
      <c r="H105" s="21" t="s">
        <v>39</v>
      </c>
      <c r="I105" s="147">
        <v>16142</v>
      </c>
      <c r="J105" s="143">
        <f t="shared" si="15"/>
        <v>7339</v>
      </c>
      <c r="K105" s="146">
        <f t="shared" si="16"/>
        <v>45.47</v>
      </c>
      <c r="L105" s="36">
        <v>879</v>
      </c>
      <c r="M105" s="36">
        <v>367</v>
      </c>
      <c r="N105" s="36">
        <v>345</v>
      </c>
      <c r="O105" s="36">
        <v>163</v>
      </c>
      <c r="P105" s="36">
        <v>345</v>
      </c>
      <c r="Q105" s="36">
        <v>144</v>
      </c>
      <c r="R105" s="36">
        <v>549</v>
      </c>
      <c r="S105" s="36">
        <v>363</v>
      </c>
      <c r="T105" s="36">
        <v>345</v>
      </c>
      <c r="U105" s="36">
        <v>144</v>
      </c>
      <c r="V105" s="36">
        <v>621</v>
      </c>
      <c r="W105" s="36">
        <v>306</v>
      </c>
      <c r="X105" s="36">
        <v>345</v>
      </c>
      <c r="Y105" s="36">
        <v>144</v>
      </c>
      <c r="Z105" s="36">
        <v>345</v>
      </c>
      <c r="AA105" s="36">
        <v>165</v>
      </c>
      <c r="AB105" s="36">
        <v>345</v>
      </c>
      <c r="AC105" s="36">
        <v>161</v>
      </c>
      <c r="AD105" s="36">
        <v>345</v>
      </c>
      <c r="AE105" s="36">
        <v>153</v>
      </c>
      <c r="AF105" s="36">
        <v>345</v>
      </c>
      <c r="AG105" s="36">
        <v>193</v>
      </c>
      <c r="AH105" s="36">
        <v>345</v>
      </c>
      <c r="AI105" s="36">
        <v>144</v>
      </c>
      <c r="AJ105" s="36">
        <v>549</v>
      </c>
      <c r="AK105" s="36">
        <v>229</v>
      </c>
      <c r="AL105" s="36">
        <v>345</v>
      </c>
      <c r="AM105" s="36">
        <v>144</v>
      </c>
      <c r="AN105" s="36">
        <v>345</v>
      </c>
      <c r="AO105" s="36">
        <v>144</v>
      </c>
      <c r="AP105" s="36">
        <v>345</v>
      </c>
      <c r="AQ105" s="36">
        <v>144</v>
      </c>
      <c r="AR105" s="36">
        <v>762</v>
      </c>
      <c r="AS105" s="36">
        <v>352</v>
      </c>
      <c r="AT105" s="36">
        <v>762</v>
      </c>
      <c r="AU105" s="36">
        <v>318</v>
      </c>
      <c r="AV105" s="36">
        <v>549</v>
      </c>
      <c r="AW105" s="36">
        <v>254</v>
      </c>
      <c r="AX105" s="36">
        <v>3678</v>
      </c>
      <c r="AY105" s="36">
        <v>1780</v>
      </c>
      <c r="AZ105" s="36">
        <v>1724</v>
      </c>
      <c r="BA105" s="36">
        <v>721</v>
      </c>
      <c r="BB105" s="36">
        <v>1929</v>
      </c>
      <c r="BC105" s="36">
        <v>806</v>
      </c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</row>
    <row r="106" spans="1:239" s="23" customFormat="1" ht="31.5" customHeight="1" x14ac:dyDescent="0.2">
      <c r="A106" s="64" t="s">
        <v>240</v>
      </c>
      <c r="B106" s="118" t="s">
        <v>213</v>
      </c>
      <c r="C106" s="21" t="s">
        <v>137</v>
      </c>
      <c r="D106" s="21" t="s">
        <v>75</v>
      </c>
      <c r="E106" s="21" t="s">
        <v>60</v>
      </c>
      <c r="F106" s="21" t="s">
        <v>122</v>
      </c>
      <c r="G106" s="21" t="s">
        <v>41</v>
      </c>
      <c r="H106" s="21" t="s">
        <v>39</v>
      </c>
      <c r="I106" s="147">
        <v>11136</v>
      </c>
      <c r="J106" s="143">
        <f t="shared" si="15"/>
        <v>4813</v>
      </c>
      <c r="K106" s="146">
        <f t="shared" si="16"/>
        <v>43.22</v>
      </c>
      <c r="L106" s="36">
        <v>400</v>
      </c>
      <c r="M106" s="36">
        <v>167</v>
      </c>
      <c r="N106" s="36">
        <v>784</v>
      </c>
      <c r="O106" s="36">
        <v>327</v>
      </c>
      <c r="P106" s="36">
        <v>400</v>
      </c>
      <c r="Q106" s="36">
        <v>167</v>
      </c>
      <c r="R106" s="36">
        <v>400</v>
      </c>
      <c r="S106" s="36">
        <v>167</v>
      </c>
      <c r="T106" s="36">
        <v>400</v>
      </c>
      <c r="U106" s="36">
        <v>167</v>
      </c>
      <c r="V106" s="36">
        <v>400</v>
      </c>
      <c r="W106" s="36">
        <v>188</v>
      </c>
      <c r="X106" s="36">
        <v>400</v>
      </c>
      <c r="Y106" s="36">
        <v>167</v>
      </c>
      <c r="Z106" s="36">
        <v>400</v>
      </c>
      <c r="AA106" s="36">
        <v>167</v>
      </c>
      <c r="AB106" s="36">
        <v>400</v>
      </c>
      <c r="AC106" s="36">
        <v>167</v>
      </c>
      <c r="AD106" s="36">
        <v>400</v>
      </c>
      <c r="AE106" s="36">
        <v>159</v>
      </c>
      <c r="AF106" s="36">
        <v>400</v>
      </c>
      <c r="AG106" s="36">
        <v>167</v>
      </c>
      <c r="AH106" s="36">
        <v>400</v>
      </c>
      <c r="AI106" s="36">
        <v>167</v>
      </c>
      <c r="AJ106" s="36">
        <v>400</v>
      </c>
      <c r="AK106" s="36">
        <v>167</v>
      </c>
      <c r="AL106" s="36">
        <v>400</v>
      </c>
      <c r="AM106" s="36">
        <v>212</v>
      </c>
      <c r="AN106" s="36">
        <v>400</v>
      </c>
      <c r="AO106" s="36">
        <v>167</v>
      </c>
      <c r="AP106" s="36">
        <v>400</v>
      </c>
      <c r="AQ106" s="36">
        <v>167</v>
      </c>
      <c r="AR106" s="36">
        <v>400</v>
      </c>
      <c r="AS106" s="36">
        <v>167</v>
      </c>
      <c r="AT106" s="36">
        <v>400</v>
      </c>
      <c r="AU106" s="36">
        <v>167</v>
      </c>
      <c r="AV106" s="36">
        <v>400</v>
      </c>
      <c r="AW106" s="36">
        <v>167</v>
      </c>
      <c r="AX106" s="36">
        <v>1184</v>
      </c>
      <c r="AY106" s="36">
        <v>600</v>
      </c>
      <c r="AZ106" s="36">
        <v>784</v>
      </c>
      <c r="BA106" s="36">
        <v>327</v>
      </c>
      <c r="BB106" s="36">
        <v>1184</v>
      </c>
      <c r="BC106" s="36">
        <v>495</v>
      </c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</row>
    <row r="107" spans="1:239" s="18" customFormat="1" ht="57.75" customHeight="1" x14ac:dyDescent="0.2">
      <c r="A107" s="62" t="s">
        <v>263</v>
      </c>
      <c r="B107" s="117" t="s">
        <v>213</v>
      </c>
      <c r="C107" s="29" t="s">
        <v>142</v>
      </c>
      <c r="D107" s="29" t="s">
        <v>35</v>
      </c>
      <c r="E107" s="29" t="s">
        <v>36</v>
      </c>
      <c r="F107" s="29" t="s">
        <v>37</v>
      </c>
      <c r="G107" s="29" t="s">
        <v>41</v>
      </c>
      <c r="H107" s="21" t="s">
        <v>39</v>
      </c>
      <c r="I107" s="146">
        <v>18062</v>
      </c>
      <c r="J107" s="143">
        <f t="shared" si="15"/>
        <v>8702.2800000000007</v>
      </c>
      <c r="K107" s="146">
        <f t="shared" si="16"/>
        <v>48.18</v>
      </c>
      <c r="L107" s="34">
        <v>906</v>
      </c>
      <c r="M107" s="34">
        <v>453</v>
      </c>
      <c r="N107" s="34">
        <v>1400</v>
      </c>
      <c r="O107" s="34">
        <v>700</v>
      </c>
      <c r="P107" s="34">
        <v>439</v>
      </c>
      <c r="Q107" s="34">
        <v>216.58</v>
      </c>
      <c r="R107" s="34">
        <v>882</v>
      </c>
      <c r="S107" s="34">
        <v>441</v>
      </c>
      <c r="T107" s="34">
        <v>390</v>
      </c>
      <c r="U107" s="34">
        <v>162</v>
      </c>
      <c r="V107" s="34">
        <v>562</v>
      </c>
      <c r="W107" s="34">
        <v>193.89</v>
      </c>
      <c r="X107" s="34">
        <v>501</v>
      </c>
      <c r="Y107" s="34">
        <v>250.5</v>
      </c>
      <c r="Z107" s="34">
        <v>452</v>
      </c>
      <c r="AA107" s="34">
        <v>226</v>
      </c>
      <c r="AB107" s="34">
        <v>651</v>
      </c>
      <c r="AC107" s="34">
        <v>312.60000000000002</v>
      </c>
      <c r="AD107" s="34">
        <v>357</v>
      </c>
      <c r="AE107" s="34">
        <v>174</v>
      </c>
      <c r="AF107" s="34">
        <v>496</v>
      </c>
      <c r="AG107" s="34">
        <v>237.83</v>
      </c>
      <c r="AH107" s="34">
        <v>504</v>
      </c>
      <c r="AI107" s="34">
        <v>250.29</v>
      </c>
      <c r="AJ107" s="34">
        <v>883</v>
      </c>
      <c r="AK107" s="34">
        <v>409.41</v>
      </c>
      <c r="AL107" s="34">
        <v>458</v>
      </c>
      <c r="AM107" s="34">
        <v>229</v>
      </c>
      <c r="AN107" s="34">
        <v>526</v>
      </c>
      <c r="AO107" s="34">
        <v>243.33</v>
      </c>
      <c r="AP107" s="34">
        <v>466</v>
      </c>
      <c r="AQ107" s="34">
        <v>185</v>
      </c>
      <c r="AR107" s="34">
        <v>628</v>
      </c>
      <c r="AS107" s="34">
        <v>312</v>
      </c>
      <c r="AT107" s="34">
        <v>849</v>
      </c>
      <c r="AU107" s="34">
        <v>424.5</v>
      </c>
      <c r="AV107" s="34">
        <v>1030</v>
      </c>
      <c r="AW107" s="34">
        <v>515</v>
      </c>
      <c r="AX107" s="34">
        <v>2543</v>
      </c>
      <c r="AY107" s="34">
        <v>1215.75</v>
      </c>
      <c r="AZ107" s="34">
        <v>1387</v>
      </c>
      <c r="BA107" s="34">
        <v>693.5</v>
      </c>
      <c r="BB107" s="34">
        <v>1752</v>
      </c>
      <c r="BC107" s="34">
        <v>857.1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</row>
    <row r="108" spans="1:239" s="18" customFormat="1" ht="41.25" customHeight="1" x14ac:dyDescent="0.2">
      <c r="A108" s="62" t="s">
        <v>264</v>
      </c>
      <c r="B108" s="117" t="s">
        <v>213</v>
      </c>
      <c r="C108" s="29" t="s">
        <v>137</v>
      </c>
      <c r="D108" s="29" t="s">
        <v>75</v>
      </c>
      <c r="E108" s="29" t="s">
        <v>60</v>
      </c>
      <c r="F108" s="29" t="s">
        <v>120</v>
      </c>
      <c r="G108" s="29" t="s">
        <v>41</v>
      </c>
      <c r="H108" s="29" t="s">
        <v>39</v>
      </c>
      <c r="I108" s="146">
        <v>180297</v>
      </c>
      <c r="J108" s="143">
        <f t="shared" si="15"/>
        <v>82464</v>
      </c>
      <c r="K108" s="146">
        <f t="shared" si="16"/>
        <v>45.74</v>
      </c>
      <c r="L108" s="34">
        <v>11425</v>
      </c>
      <c r="M108" s="34">
        <v>4811</v>
      </c>
      <c r="N108" s="34">
        <v>7555</v>
      </c>
      <c r="O108" s="34">
        <v>3216</v>
      </c>
      <c r="P108" s="34">
        <v>7518</v>
      </c>
      <c r="Q108" s="34">
        <v>3589</v>
      </c>
      <c r="R108" s="34">
        <v>11834</v>
      </c>
      <c r="S108" s="34">
        <v>5870</v>
      </c>
      <c r="T108" s="34">
        <v>5884</v>
      </c>
      <c r="U108" s="34">
        <v>2493</v>
      </c>
      <c r="V108" s="34">
        <v>4246</v>
      </c>
      <c r="W108" s="34">
        <v>1893</v>
      </c>
      <c r="X108" s="34">
        <v>7473</v>
      </c>
      <c r="Y108" s="34">
        <v>3378</v>
      </c>
      <c r="Z108" s="34">
        <v>7239</v>
      </c>
      <c r="AA108" s="34">
        <v>3176</v>
      </c>
      <c r="AB108" s="34">
        <v>5746</v>
      </c>
      <c r="AC108" s="34">
        <v>2854</v>
      </c>
      <c r="AD108" s="34">
        <v>4289</v>
      </c>
      <c r="AE108" s="34">
        <v>1806</v>
      </c>
      <c r="AF108" s="34">
        <v>5534</v>
      </c>
      <c r="AG108" s="34">
        <v>2544</v>
      </c>
      <c r="AH108" s="34">
        <v>5254</v>
      </c>
      <c r="AI108" s="34">
        <v>2192</v>
      </c>
      <c r="AJ108" s="34">
        <v>11209</v>
      </c>
      <c r="AK108" s="34">
        <v>5092</v>
      </c>
      <c r="AL108" s="34">
        <v>4154</v>
      </c>
      <c r="AM108" s="34">
        <v>2174</v>
      </c>
      <c r="AN108" s="34">
        <v>5512</v>
      </c>
      <c r="AO108" s="34">
        <v>2340</v>
      </c>
      <c r="AP108" s="34">
        <v>3916</v>
      </c>
      <c r="AQ108" s="34">
        <v>1825</v>
      </c>
      <c r="AR108" s="34">
        <v>7478</v>
      </c>
      <c r="AS108" s="34">
        <v>3358</v>
      </c>
      <c r="AT108" s="34">
        <v>12309</v>
      </c>
      <c r="AU108" s="34">
        <v>6053</v>
      </c>
      <c r="AV108" s="34">
        <v>5757</v>
      </c>
      <c r="AW108" s="34">
        <v>2590</v>
      </c>
      <c r="AX108" s="34">
        <v>13129</v>
      </c>
      <c r="AY108" s="34">
        <v>6098</v>
      </c>
      <c r="AZ108" s="34">
        <v>10992</v>
      </c>
      <c r="BA108" s="34">
        <v>4666</v>
      </c>
      <c r="BB108" s="34">
        <v>21844</v>
      </c>
      <c r="BC108" s="34">
        <v>10446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</row>
    <row r="109" spans="1:239" s="18" customFormat="1" ht="41.25" customHeight="1" x14ac:dyDescent="0.2">
      <c r="A109" s="62" t="s">
        <v>158</v>
      </c>
      <c r="B109" s="117" t="s">
        <v>213</v>
      </c>
      <c r="C109" s="29" t="s">
        <v>144</v>
      </c>
      <c r="D109" s="29" t="s">
        <v>36</v>
      </c>
      <c r="E109" s="29" t="s">
        <v>35</v>
      </c>
      <c r="F109" s="29" t="s">
        <v>48</v>
      </c>
      <c r="G109" s="29" t="s">
        <v>41</v>
      </c>
      <c r="H109" s="21" t="s">
        <v>39</v>
      </c>
      <c r="I109" s="146">
        <v>8319</v>
      </c>
      <c r="J109" s="143">
        <f t="shared" si="15"/>
        <v>3831.15</v>
      </c>
      <c r="K109" s="146">
        <f t="shared" si="16"/>
        <v>46.05</v>
      </c>
      <c r="L109" s="34">
        <v>341</v>
      </c>
      <c r="M109" s="34">
        <v>162</v>
      </c>
      <c r="N109" s="34">
        <v>341</v>
      </c>
      <c r="O109" s="34">
        <v>162</v>
      </c>
      <c r="P109" s="34">
        <v>341</v>
      </c>
      <c r="Q109" s="34">
        <v>162</v>
      </c>
      <c r="R109" s="34">
        <v>341</v>
      </c>
      <c r="S109" s="34">
        <v>162</v>
      </c>
      <c r="T109" s="34">
        <v>341</v>
      </c>
      <c r="U109" s="34">
        <v>158</v>
      </c>
      <c r="V109" s="34">
        <v>341</v>
      </c>
      <c r="W109" s="34">
        <v>162</v>
      </c>
      <c r="X109" s="34">
        <v>341</v>
      </c>
      <c r="Y109" s="34">
        <v>162</v>
      </c>
      <c r="Z109" s="34">
        <v>341</v>
      </c>
      <c r="AA109" s="34">
        <v>132.30000000000001</v>
      </c>
      <c r="AB109" s="34">
        <v>341</v>
      </c>
      <c r="AC109" s="34">
        <v>162</v>
      </c>
      <c r="AD109" s="34">
        <v>341</v>
      </c>
      <c r="AE109" s="34">
        <v>145.30000000000001</v>
      </c>
      <c r="AF109" s="34">
        <v>341</v>
      </c>
      <c r="AG109" s="34">
        <v>162</v>
      </c>
      <c r="AH109" s="34">
        <v>341</v>
      </c>
      <c r="AI109" s="34">
        <v>129.05000000000001</v>
      </c>
      <c r="AJ109" s="34">
        <v>341</v>
      </c>
      <c r="AK109" s="34">
        <v>162</v>
      </c>
      <c r="AL109" s="34">
        <v>341</v>
      </c>
      <c r="AM109" s="34">
        <v>160.5</v>
      </c>
      <c r="AN109" s="34">
        <v>341</v>
      </c>
      <c r="AO109" s="34">
        <v>162</v>
      </c>
      <c r="AP109" s="34">
        <v>341</v>
      </c>
      <c r="AQ109" s="34">
        <v>130</v>
      </c>
      <c r="AR109" s="34">
        <v>341</v>
      </c>
      <c r="AS109" s="34">
        <v>162</v>
      </c>
      <c r="AT109" s="34">
        <v>341</v>
      </c>
      <c r="AU109" s="34">
        <v>162</v>
      </c>
      <c r="AV109" s="34">
        <v>341</v>
      </c>
      <c r="AW109" s="34">
        <v>162</v>
      </c>
      <c r="AX109" s="34">
        <v>1158</v>
      </c>
      <c r="AY109" s="34">
        <v>548</v>
      </c>
      <c r="AZ109" s="34">
        <v>341</v>
      </c>
      <c r="BA109" s="34">
        <v>160</v>
      </c>
      <c r="BB109" s="34">
        <v>341</v>
      </c>
      <c r="BC109" s="34">
        <v>162</v>
      </c>
      <c r="BD109" s="61">
        <v>-6479</v>
      </c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</row>
    <row r="110" spans="1:239" s="18" customFormat="1" ht="48.75" customHeight="1" x14ac:dyDescent="0.2">
      <c r="A110" s="65" t="s">
        <v>265</v>
      </c>
      <c r="B110" s="108" t="s">
        <v>213</v>
      </c>
      <c r="C110" s="29" t="s">
        <v>137</v>
      </c>
      <c r="D110" s="29" t="s">
        <v>75</v>
      </c>
      <c r="E110" s="29" t="s">
        <v>60</v>
      </c>
      <c r="F110" s="29" t="s">
        <v>123</v>
      </c>
      <c r="G110" s="29" t="s">
        <v>41</v>
      </c>
      <c r="H110" s="21" t="s">
        <v>39</v>
      </c>
      <c r="I110" s="143">
        <f t="shared" si="15"/>
        <v>39069</v>
      </c>
      <c r="J110" s="143">
        <f t="shared" si="15"/>
        <v>17492</v>
      </c>
      <c r="K110" s="146">
        <f t="shared" si="16"/>
        <v>44.77</v>
      </c>
      <c r="L110" s="34">
        <v>1548</v>
      </c>
      <c r="M110" s="34">
        <v>647</v>
      </c>
      <c r="N110" s="34">
        <v>2683</v>
      </c>
      <c r="O110" s="34">
        <v>1121</v>
      </c>
      <c r="P110" s="34">
        <v>1157</v>
      </c>
      <c r="Q110" s="34">
        <v>484</v>
      </c>
      <c r="R110" s="34">
        <v>1937</v>
      </c>
      <c r="S110" s="34">
        <v>810</v>
      </c>
      <c r="T110" s="34">
        <v>1157</v>
      </c>
      <c r="U110" s="34">
        <v>484</v>
      </c>
      <c r="V110" s="34">
        <v>1157</v>
      </c>
      <c r="W110" s="34">
        <v>484</v>
      </c>
      <c r="X110" s="34">
        <v>1157</v>
      </c>
      <c r="Y110" s="34">
        <v>568</v>
      </c>
      <c r="Z110" s="34">
        <v>1157</v>
      </c>
      <c r="AA110" s="34">
        <v>534</v>
      </c>
      <c r="AB110" s="34">
        <v>1548</v>
      </c>
      <c r="AC110" s="34">
        <v>691</v>
      </c>
      <c r="AD110" s="34">
        <v>767</v>
      </c>
      <c r="AE110" s="34">
        <v>350</v>
      </c>
      <c r="AF110" s="34">
        <v>1283</v>
      </c>
      <c r="AG110" s="34">
        <v>619</v>
      </c>
      <c r="AH110" s="34">
        <v>767</v>
      </c>
      <c r="AI110" s="34">
        <v>321</v>
      </c>
      <c r="AJ110" s="34">
        <v>1157</v>
      </c>
      <c r="AK110" s="34">
        <v>484</v>
      </c>
      <c r="AL110" s="34">
        <v>1157</v>
      </c>
      <c r="AM110" s="34">
        <v>578</v>
      </c>
      <c r="AN110" s="34">
        <v>1157</v>
      </c>
      <c r="AO110" s="34">
        <v>484</v>
      </c>
      <c r="AP110" s="34">
        <v>767</v>
      </c>
      <c r="AQ110" s="34">
        <v>321</v>
      </c>
      <c r="AR110" s="34">
        <v>1157</v>
      </c>
      <c r="AS110" s="34">
        <v>484</v>
      </c>
      <c r="AT110" s="34">
        <v>2683</v>
      </c>
      <c r="AU110" s="34">
        <v>1222</v>
      </c>
      <c r="AV110" s="34">
        <v>1548</v>
      </c>
      <c r="AW110" s="34">
        <v>692</v>
      </c>
      <c r="AX110" s="34">
        <v>6566</v>
      </c>
      <c r="AY110" s="34">
        <v>3372</v>
      </c>
      <c r="AZ110" s="34">
        <v>2683</v>
      </c>
      <c r="BA110" s="34">
        <v>1121</v>
      </c>
      <c r="BB110" s="34">
        <v>3876</v>
      </c>
      <c r="BC110" s="34">
        <v>1621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</row>
    <row r="111" spans="1:239" s="23" customFormat="1" ht="37.5" customHeight="1" x14ac:dyDescent="0.2">
      <c r="A111" s="65" t="s">
        <v>159</v>
      </c>
      <c r="B111" s="108" t="s">
        <v>139</v>
      </c>
      <c r="C111" s="29" t="s">
        <v>145</v>
      </c>
      <c r="D111" s="29" t="s">
        <v>35</v>
      </c>
      <c r="E111" s="29" t="s">
        <v>44</v>
      </c>
      <c r="F111" s="29" t="s">
        <v>43</v>
      </c>
      <c r="G111" s="29" t="s">
        <v>41</v>
      </c>
      <c r="H111" s="29" t="s">
        <v>39</v>
      </c>
      <c r="I111" s="143">
        <f t="shared" si="15"/>
        <v>67742</v>
      </c>
      <c r="J111" s="143">
        <f t="shared" si="15"/>
        <v>55833</v>
      </c>
      <c r="K111" s="146">
        <f t="shared" si="16"/>
        <v>82.42</v>
      </c>
      <c r="L111" s="149">
        <f>L112+L113</f>
        <v>2747</v>
      </c>
      <c r="M111" s="149">
        <v>2281.5</v>
      </c>
      <c r="N111" s="149">
        <f t="shared" ref="M111:BC111" si="24">N112+N113</f>
        <v>3174</v>
      </c>
      <c r="O111" s="149">
        <v>2692.75</v>
      </c>
      <c r="P111" s="149">
        <f t="shared" si="24"/>
        <v>1596</v>
      </c>
      <c r="Q111" s="149">
        <v>1340.75</v>
      </c>
      <c r="R111" s="149">
        <f t="shared" si="24"/>
        <v>2923</v>
      </c>
      <c r="S111" s="149">
        <v>2504.5</v>
      </c>
      <c r="T111" s="149">
        <f t="shared" si="24"/>
        <v>1226</v>
      </c>
      <c r="U111" s="149">
        <v>998.75</v>
      </c>
      <c r="V111" s="149">
        <f t="shared" si="24"/>
        <v>1497</v>
      </c>
      <c r="W111" s="149">
        <v>1279.75</v>
      </c>
      <c r="X111" s="149">
        <f t="shared" si="24"/>
        <v>1499</v>
      </c>
      <c r="Y111" s="149">
        <v>1268</v>
      </c>
      <c r="Z111" s="149">
        <f t="shared" si="24"/>
        <v>1522</v>
      </c>
      <c r="AA111" s="149">
        <v>1298.5</v>
      </c>
      <c r="AB111" s="149">
        <f t="shared" si="24"/>
        <v>1812</v>
      </c>
      <c r="AC111" s="149">
        <v>1580.25</v>
      </c>
      <c r="AD111" s="149">
        <f t="shared" si="24"/>
        <v>1079</v>
      </c>
      <c r="AE111" s="149">
        <v>888.5</v>
      </c>
      <c r="AF111" s="149">
        <f t="shared" si="24"/>
        <v>2482</v>
      </c>
      <c r="AG111" s="149">
        <v>2173.75</v>
      </c>
      <c r="AH111" s="149">
        <f t="shared" si="24"/>
        <v>1239</v>
      </c>
      <c r="AI111" s="149">
        <v>1008.5</v>
      </c>
      <c r="AJ111" s="149">
        <f t="shared" si="24"/>
        <v>2171</v>
      </c>
      <c r="AK111" s="149">
        <v>1849.5</v>
      </c>
      <c r="AL111" s="149">
        <f t="shared" si="24"/>
        <v>1834</v>
      </c>
      <c r="AM111" s="149">
        <v>1583.5</v>
      </c>
      <c r="AN111" s="149">
        <f t="shared" si="24"/>
        <v>1445</v>
      </c>
      <c r="AO111" s="149">
        <v>1227.5</v>
      </c>
      <c r="AP111" s="149">
        <f t="shared" si="24"/>
        <v>1316</v>
      </c>
      <c r="AQ111" s="149">
        <v>1053</v>
      </c>
      <c r="AR111" s="149">
        <f t="shared" si="24"/>
        <v>1353</v>
      </c>
      <c r="AS111" s="149">
        <v>1145</v>
      </c>
      <c r="AT111" s="149">
        <f t="shared" si="24"/>
        <v>4561</v>
      </c>
      <c r="AU111" s="149">
        <v>3810.75</v>
      </c>
      <c r="AV111" s="149">
        <f t="shared" si="24"/>
        <v>2717</v>
      </c>
      <c r="AW111" s="149">
        <v>2259</v>
      </c>
      <c r="AX111" s="149">
        <f t="shared" si="24"/>
        <v>13566</v>
      </c>
      <c r="AY111" s="149">
        <v>10706.5</v>
      </c>
      <c r="AZ111" s="149">
        <f t="shared" si="24"/>
        <v>4812</v>
      </c>
      <c r="BA111" s="149">
        <v>3959</v>
      </c>
      <c r="BB111" s="149">
        <f t="shared" si="24"/>
        <v>11171</v>
      </c>
      <c r="BC111" s="149">
        <v>8923.75</v>
      </c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</row>
    <row r="112" spans="1:239" s="23" customFormat="1" ht="36.75" hidden="1" customHeight="1" x14ac:dyDescent="0.2">
      <c r="A112" s="66" t="s">
        <v>241</v>
      </c>
      <c r="B112" s="119" t="s">
        <v>139</v>
      </c>
      <c r="C112" s="21" t="s">
        <v>145</v>
      </c>
      <c r="D112" s="21" t="s">
        <v>35</v>
      </c>
      <c r="E112" s="21">
        <v>13</v>
      </c>
      <c r="F112" s="21" t="s">
        <v>43</v>
      </c>
      <c r="G112" s="21" t="s">
        <v>41</v>
      </c>
      <c r="H112" s="21" t="s">
        <v>39</v>
      </c>
      <c r="I112" s="147">
        <v>67587</v>
      </c>
      <c r="J112" s="143">
        <f t="shared" si="15"/>
        <v>0</v>
      </c>
      <c r="K112" s="146">
        <f t="shared" si="16"/>
        <v>0</v>
      </c>
      <c r="L112" s="36">
        <v>2739</v>
      </c>
      <c r="M112" s="36"/>
      <c r="N112" s="36">
        <v>3127</v>
      </c>
      <c r="O112" s="36"/>
      <c r="P112" s="36">
        <v>1590</v>
      </c>
      <c r="Q112" s="36"/>
      <c r="R112" s="36">
        <v>2910</v>
      </c>
      <c r="S112" s="36"/>
      <c r="T112" s="36">
        <v>1219</v>
      </c>
      <c r="U112" s="36"/>
      <c r="V112" s="36">
        <v>1489</v>
      </c>
      <c r="W112" s="36"/>
      <c r="X112" s="36">
        <v>1491</v>
      </c>
      <c r="Y112" s="36"/>
      <c r="Z112" s="36">
        <v>1517</v>
      </c>
      <c r="AA112" s="36"/>
      <c r="AB112" s="36">
        <v>1805</v>
      </c>
      <c r="AC112" s="36"/>
      <c r="AD112" s="36">
        <v>1075</v>
      </c>
      <c r="AE112" s="36"/>
      <c r="AF112" s="36">
        <v>2480</v>
      </c>
      <c r="AG112" s="36"/>
      <c r="AH112" s="36">
        <v>1238</v>
      </c>
      <c r="AI112" s="36"/>
      <c r="AJ112" s="36">
        <v>2167</v>
      </c>
      <c r="AK112" s="36"/>
      <c r="AL112" s="36">
        <v>1833</v>
      </c>
      <c r="AM112" s="36"/>
      <c r="AN112" s="36">
        <v>1441</v>
      </c>
      <c r="AO112" s="36"/>
      <c r="AP112" s="36">
        <v>1311</v>
      </c>
      <c r="AQ112" s="36"/>
      <c r="AR112" s="36">
        <v>1347</v>
      </c>
      <c r="AS112" s="36"/>
      <c r="AT112" s="36">
        <v>4549</v>
      </c>
      <c r="AU112" s="36"/>
      <c r="AV112" s="36">
        <v>2710</v>
      </c>
      <c r="AW112" s="36"/>
      <c r="AX112" s="36">
        <v>13566</v>
      </c>
      <c r="AY112" s="36"/>
      <c r="AZ112" s="36">
        <v>4812</v>
      </c>
      <c r="BA112" s="36"/>
      <c r="BB112" s="36">
        <v>11171</v>
      </c>
      <c r="BC112" s="36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</row>
    <row r="113" spans="1:239" s="23" customFormat="1" ht="43.5" hidden="1" customHeight="1" x14ac:dyDescent="0.2">
      <c r="A113" s="64" t="s">
        <v>266</v>
      </c>
      <c r="B113" s="118" t="s">
        <v>139</v>
      </c>
      <c r="C113" s="21" t="s">
        <v>145</v>
      </c>
      <c r="D113" s="21" t="s">
        <v>35</v>
      </c>
      <c r="E113" s="21" t="s">
        <v>44</v>
      </c>
      <c r="F113" s="21" t="s">
        <v>43</v>
      </c>
      <c r="G113" s="21" t="s">
        <v>41</v>
      </c>
      <c r="H113" s="21" t="s">
        <v>39</v>
      </c>
      <c r="I113" s="147">
        <v>155</v>
      </c>
      <c r="J113" s="143">
        <f t="shared" si="15"/>
        <v>0</v>
      </c>
      <c r="K113" s="146">
        <f t="shared" si="16"/>
        <v>0</v>
      </c>
      <c r="L113" s="36">
        <v>8</v>
      </c>
      <c r="M113" s="36"/>
      <c r="N113" s="36">
        <v>47</v>
      </c>
      <c r="O113" s="36"/>
      <c r="P113" s="36">
        <v>6</v>
      </c>
      <c r="Q113" s="36"/>
      <c r="R113" s="36">
        <v>13</v>
      </c>
      <c r="S113" s="36"/>
      <c r="T113" s="36">
        <v>7</v>
      </c>
      <c r="U113" s="36"/>
      <c r="V113" s="36">
        <v>8</v>
      </c>
      <c r="W113" s="36"/>
      <c r="X113" s="36">
        <v>8</v>
      </c>
      <c r="Y113" s="36"/>
      <c r="Z113" s="36">
        <v>5</v>
      </c>
      <c r="AA113" s="36"/>
      <c r="AB113" s="36">
        <v>7</v>
      </c>
      <c r="AC113" s="36"/>
      <c r="AD113" s="36">
        <v>4</v>
      </c>
      <c r="AE113" s="36"/>
      <c r="AF113" s="36">
        <v>2</v>
      </c>
      <c r="AG113" s="36"/>
      <c r="AH113" s="36">
        <v>1</v>
      </c>
      <c r="AI113" s="36"/>
      <c r="AJ113" s="36">
        <v>4</v>
      </c>
      <c r="AK113" s="36"/>
      <c r="AL113" s="36">
        <v>1</v>
      </c>
      <c r="AM113" s="36"/>
      <c r="AN113" s="36">
        <v>4</v>
      </c>
      <c r="AO113" s="36"/>
      <c r="AP113" s="36">
        <v>5</v>
      </c>
      <c r="AQ113" s="36"/>
      <c r="AR113" s="36">
        <v>6</v>
      </c>
      <c r="AS113" s="36"/>
      <c r="AT113" s="36">
        <v>12</v>
      </c>
      <c r="AU113" s="36"/>
      <c r="AV113" s="36">
        <v>7</v>
      </c>
      <c r="AW113" s="36"/>
      <c r="AX113" s="36"/>
      <c r="AY113" s="36"/>
      <c r="AZ113" s="36"/>
      <c r="BA113" s="36"/>
      <c r="BB113" s="36"/>
      <c r="BC113" s="36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</row>
    <row r="114" spans="1:239" s="18" customFormat="1" ht="44.25" customHeight="1" x14ac:dyDescent="0.2">
      <c r="A114" s="62" t="s">
        <v>0</v>
      </c>
      <c r="B114" s="117" t="s">
        <v>213</v>
      </c>
      <c r="C114" s="29" t="s">
        <v>138</v>
      </c>
      <c r="D114" s="29" t="s">
        <v>63</v>
      </c>
      <c r="E114" s="29" t="s">
        <v>45</v>
      </c>
      <c r="F114" s="29" t="s">
        <v>66</v>
      </c>
      <c r="G114" s="29" t="s">
        <v>41</v>
      </c>
      <c r="H114" s="29" t="s">
        <v>39</v>
      </c>
      <c r="I114" s="146">
        <v>8549966</v>
      </c>
      <c r="J114" s="143">
        <f t="shared" si="15"/>
        <v>0</v>
      </c>
      <c r="K114" s="146">
        <f t="shared" si="16"/>
        <v>0</v>
      </c>
      <c r="L114" s="34">
        <v>367690</v>
      </c>
      <c r="M114" s="34"/>
      <c r="N114" s="34">
        <v>705837</v>
      </c>
      <c r="O114" s="34"/>
      <c r="P114" s="34">
        <v>158770</v>
      </c>
      <c r="Q114" s="34"/>
      <c r="R114" s="34">
        <v>399537</v>
      </c>
      <c r="S114" s="34"/>
      <c r="T114" s="34">
        <v>158720</v>
      </c>
      <c r="U114" s="34"/>
      <c r="V114" s="34">
        <v>195994</v>
      </c>
      <c r="W114" s="34"/>
      <c r="X114" s="34">
        <v>224398</v>
      </c>
      <c r="Y114" s="34"/>
      <c r="Z114" s="34">
        <v>183412</v>
      </c>
      <c r="AA114" s="34"/>
      <c r="AB114" s="34">
        <v>257221</v>
      </c>
      <c r="AC114" s="34"/>
      <c r="AD114" s="34">
        <v>110252</v>
      </c>
      <c r="AE114" s="34"/>
      <c r="AF114" s="34">
        <v>278329</v>
      </c>
      <c r="AG114" s="34"/>
      <c r="AH114" s="34">
        <v>116365</v>
      </c>
      <c r="AI114" s="34"/>
      <c r="AJ114" s="34">
        <v>267588</v>
      </c>
      <c r="AK114" s="34"/>
      <c r="AL114" s="34">
        <v>204297</v>
      </c>
      <c r="AM114" s="34"/>
      <c r="AN114" s="34">
        <v>199069</v>
      </c>
      <c r="AO114" s="34"/>
      <c r="AP114" s="34">
        <v>183794</v>
      </c>
      <c r="AQ114" s="34"/>
      <c r="AR114" s="34">
        <v>236562</v>
      </c>
      <c r="AS114" s="34"/>
      <c r="AT114" s="34">
        <v>521806</v>
      </c>
      <c r="AU114" s="34"/>
      <c r="AV114" s="34">
        <v>348907</v>
      </c>
      <c r="AW114" s="34"/>
      <c r="AX114" s="34">
        <v>1646004</v>
      </c>
      <c r="AY114" s="34"/>
      <c r="AZ114" s="34">
        <v>585303</v>
      </c>
      <c r="BA114" s="34"/>
      <c r="BB114" s="34">
        <v>1200111</v>
      </c>
      <c r="BC114" s="34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</row>
    <row r="115" spans="1:239" s="14" customFormat="1" ht="38.25" customHeight="1" x14ac:dyDescent="0.2">
      <c r="A115" s="63" t="s">
        <v>1</v>
      </c>
      <c r="B115" s="117" t="s">
        <v>213</v>
      </c>
      <c r="C115" s="29" t="s">
        <v>138</v>
      </c>
      <c r="D115" s="29" t="s">
        <v>63</v>
      </c>
      <c r="E115" s="29" t="s">
        <v>45</v>
      </c>
      <c r="F115" s="29" t="s">
        <v>67</v>
      </c>
      <c r="G115" s="29" t="s">
        <v>41</v>
      </c>
      <c r="H115" s="21" t="s">
        <v>39</v>
      </c>
      <c r="I115" s="146">
        <v>104909</v>
      </c>
      <c r="J115" s="143">
        <f t="shared" si="15"/>
        <v>50587.03</v>
      </c>
      <c r="K115" s="146">
        <f t="shared" si="16"/>
        <v>48.22</v>
      </c>
      <c r="L115" s="34">
        <v>4588</v>
      </c>
      <c r="M115" s="34">
        <v>2693</v>
      </c>
      <c r="N115" s="34">
        <v>9042</v>
      </c>
      <c r="O115" s="34">
        <v>3653.18</v>
      </c>
      <c r="P115" s="34">
        <v>1885</v>
      </c>
      <c r="Q115" s="34">
        <v>1122.3800000000001</v>
      </c>
      <c r="R115" s="34">
        <v>4959</v>
      </c>
      <c r="S115" s="34">
        <v>2042.21</v>
      </c>
      <c r="T115" s="34">
        <v>1855</v>
      </c>
      <c r="U115" s="34">
        <v>746.81</v>
      </c>
      <c r="V115" s="34">
        <v>2311</v>
      </c>
      <c r="W115" s="34">
        <v>956.18</v>
      </c>
      <c r="X115" s="34">
        <v>2416</v>
      </c>
      <c r="Y115" s="34">
        <v>1034.8</v>
      </c>
      <c r="Z115" s="34">
        <v>2146</v>
      </c>
      <c r="AA115" s="34">
        <v>1237.2</v>
      </c>
      <c r="AB115" s="34">
        <v>2998</v>
      </c>
      <c r="AC115" s="34">
        <v>1831.4</v>
      </c>
      <c r="AD115" s="34">
        <v>1194</v>
      </c>
      <c r="AE115" s="34">
        <v>552.41999999999996</v>
      </c>
      <c r="AF115" s="34">
        <v>3287</v>
      </c>
      <c r="AG115" s="34">
        <v>1562.4</v>
      </c>
      <c r="AH115" s="34">
        <v>1265</v>
      </c>
      <c r="AI115" s="34">
        <v>746</v>
      </c>
      <c r="AJ115" s="34">
        <v>2918</v>
      </c>
      <c r="AK115" s="34">
        <v>1282.22</v>
      </c>
      <c r="AL115" s="34">
        <v>2080</v>
      </c>
      <c r="AM115" s="34">
        <v>1141.4100000000001</v>
      </c>
      <c r="AN115" s="34">
        <v>2600</v>
      </c>
      <c r="AO115" s="34">
        <v>1058.74</v>
      </c>
      <c r="AP115" s="34">
        <v>1845</v>
      </c>
      <c r="AQ115" s="34">
        <v>1174.4000000000001</v>
      </c>
      <c r="AR115" s="34">
        <v>2586</v>
      </c>
      <c r="AS115" s="34">
        <v>1076.92</v>
      </c>
      <c r="AT115" s="34">
        <v>5982</v>
      </c>
      <c r="AU115" s="34">
        <v>3168</v>
      </c>
      <c r="AV115" s="34">
        <v>4478</v>
      </c>
      <c r="AW115" s="34">
        <v>2337.8000000000002</v>
      </c>
      <c r="AX115" s="34">
        <v>21897</v>
      </c>
      <c r="AY115" s="34">
        <v>10205.56</v>
      </c>
      <c r="AZ115" s="34">
        <v>6793</v>
      </c>
      <c r="BA115" s="34">
        <v>3068.83</v>
      </c>
      <c r="BB115" s="34">
        <v>15784</v>
      </c>
      <c r="BC115" s="34">
        <v>7895.17</v>
      </c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</row>
    <row r="116" spans="1:239" s="14" customFormat="1" ht="60.75" customHeight="1" x14ac:dyDescent="0.2">
      <c r="A116" s="67" t="s">
        <v>2</v>
      </c>
      <c r="B116" s="117" t="s">
        <v>213</v>
      </c>
      <c r="C116" s="29" t="s">
        <v>138</v>
      </c>
      <c r="D116" s="29" t="s">
        <v>63</v>
      </c>
      <c r="E116" s="29" t="s">
        <v>35</v>
      </c>
      <c r="F116" s="29" t="s">
        <v>64</v>
      </c>
      <c r="G116" s="29" t="s">
        <v>41</v>
      </c>
      <c r="H116" s="21" t="s">
        <v>39</v>
      </c>
      <c r="I116" s="146">
        <v>2605216</v>
      </c>
      <c r="J116" s="143">
        <f t="shared" si="15"/>
        <v>1280430.2</v>
      </c>
      <c r="K116" s="146">
        <f t="shared" si="16"/>
        <v>49.15</v>
      </c>
      <c r="L116" s="34">
        <v>110577</v>
      </c>
      <c r="M116" s="34">
        <v>53272</v>
      </c>
      <c r="N116" s="34">
        <v>175837</v>
      </c>
      <c r="O116" s="34">
        <v>90635.1</v>
      </c>
      <c r="P116" s="34">
        <v>36150</v>
      </c>
      <c r="Q116" s="34">
        <v>18413</v>
      </c>
      <c r="R116" s="34">
        <v>101026</v>
      </c>
      <c r="S116" s="34">
        <v>46328.9</v>
      </c>
      <c r="T116" s="34">
        <v>34421</v>
      </c>
      <c r="U116" s="34">
        <v>14226.9</v>
      </c>
      <c r="V116" s="34">
        <v>30675</v>
      </c>
      <c r="W116" s="34">
        <v>13648.7</v>
      </c>
      <c r="X116" s="34">
        <v>30789</v>
      </c>
      <c r="Y116" s="34">
        <v>14598</v>
      </c>
      <c r="Z116" s="34">
        <v>28706</v>
      </c>
      <c r="AA116" s="34">
        <v>14421.8</v>
      </c>
      <c r="AB116" s="34">
        <v>41045</v>
      </c>
      <c r="AC116" s="34">
        <v>14662.2</v>
      </c>
      <c r="AD116" s="34">
        <v>17996</v>
      </c>
      <c r="AE116" s="34">
        <v>10272</v>
      </c>
      <c r="AF116" s="34">
        <v>46799</v>
      </c>
      <c r="AG116" s="34">
        <v>21999.7</v>
      </c>
      <c r="AH116" s="34">
        <v>28438</v>
      </c>
      <c r="AI116" s="34">
        <v>14473.4</v>
      </c>
      <c r="AJ116" s="34">
        <v>63149</v>
      </c>
      <c r="AK116" s="34">
        <v>28609.1</v>
      </c>
      <c r="AL116" s="34">
        <v>31067</v>
      </c>
      <c r="AM116" s="34">
        <v>17341</v>
      </c>
      <c r="AN116" s="34">
        <v>53174</v>
      </c>
      <c r="AO116" s="34">
        <v>26333.8</v>
      </c>
      <c r="AP116" s="34">
        <v>39969</v>
      </c>
      <c r="AQ116" s="34">
        <v>17692.400000000001</v>
      </c>
      <c r="AR116" s="34">
        <v>63923</v>
      </c>
      <c r="AS116" s="34">
        <v>31745</v>
      </c>
      <c r="AT116" s="34">
        <v>129425</v>
      </c>
      <c r="AU116" s="34">
        <v>62006.3</v>
      </c>
      <c r="AV116" s="34">
        <v>101324</v>
      </c>
      <c r="AW116" s="34">
        <v>45804</v>
      </c>
      <c r="AX116" s="34">
        <v>679187</v>
      </c>
      <c r="AY116" s="34">
        <v>342520.9</v>
      </c>
      <c r="AZ116" s="34">
        <v>225037</v>
      </c>
      <c r="BA116" s="34">
        <v>110256</v>
      </c>
      <c r="BB116" s="34">
        <v>536502</v>
      </c>
      <c r="BC116" s="34">
        <v>271170</v>
      </c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</row>
    <row r="117" spans="1:239" s="14" customFormat="1" ht="59.25" customHeight="1" x14ac:dyDescent="0.2">
      <c r="A117" s="67" t="s">
        <v>3</v>
      </c>
      <c r="B117" s="117" t="s">
        <v>213</v>
      </c>
      <c r="C117" s="29" t="s">
        <v>138</v>
      </c>
      <c r="D117" s="29" t="s">
        <v>75</v>
      </c>
      <c r="E117" s="29" t="s">
        <v>36</v>
      </c>
      <c r="F117" s="29" t="s">
        <v>111</v>
      </c>
      <c r="G117" s="29" t="s">
        <v>41</v>
      </c>
      <c r="H117" s="29" t="s">
        <v>39</v>
      </c>
      <c r="I117" s="146">
        <v>315224</v>
      </c>
      <c r="J117" s="143">
        <f t="shared" si="15"/>
        <v>156804</v>
      </c>
      <c r="K117" s="146">
        <f t="shared" si="16"/>
        <v>49.74</v>
      </c>
      <c r="L117" s="34">
        <v>11546</v>
      </c>
      <c r="M117" s="34">
        <v>4700</v>
      </c>
      <c r="N117" s="34">
        <v>20616</v>
      </c>
      <c r="O117" s="34">
        <v>12639.2</v>
      </c>
      <c r="P117" s="34">
        <v>4378</v>
      </c>
      <c r="Q117" s="34">
        <v>1830</v>
      </c>
      <c r="R117" s="34">
        <v>11702</v>
      </c>
      <c r="S117" s="34">
        <v>4982.8</v>
      </c>
      <c r="T117" s="34">
        <v>3245</v>
      </c>
      <c r="U117" s="34">
        <v>1183</v>
      </c>
      <c r="V117" s="34">
        <v>4903</v>
      </c>
      <c r="W117" s="34">
        <v>2390</v>
      </c>
      <c r="X117" s="34">
        <v>3823</v>
      </c>
      <c r="Y117" s="34">
        <v>1731.65</v>
      </c>
      <c r="Z117" s="34">
        <v>3985</v>
      </c>
      <c r="AA117" s="34">
        <v>1987.2</v>
      </c>
      <c r="AB117" s="34">
        <v>5885</v>
      </c>
      <c r="AC117" s="34">
        <v>2300</v>
      </c>
      <c r="AD117" s="34">
        <v>2059</v>
      </c>
      <c r="AE117" s="34">
        <v>980</v>
      </c>
      <c r="AF117" s="34">
        <v>6276</v>
      </c>
      <c r="AG117" s="34">
        <v>2770</v>
      </c>
      <c r="AH117" s="34">
        <v>2638</v>
      </c>
      <c r="AI117" s="34">
        <v>1284.0999999999999</v>
      </c>
      <c r="AJ117" s="34">
        <v>8526</v>
      </c>
      <c r="AK117" s="34">
        <v>3905</v>
      </c>
      <c r="AL117" s="34">
        <v>4202</v>
      </c>
      <c r="AM117" s="34">
        <v>1962.8</v>
      </c>
      <c r="AN117" s="34">
        <v>6406</v>
      </c>
      <c r="AO117" s="34">
        <v>3110</v>
      </c>
      <c r="AP117" s="34">
        <v>4246</v>
      </c>
      <c r="AQ117" s="34">
        <v>2166.2800000000002</v>
      </c>
      <c r="AR117" s="34">
        <v>7363</v>
      </c>
      <c r="AS117" s="34">
        <v>3453.66</v>
      </c>
      <c r="AT117" s="34">
        <v>17396</v>
      </c>
      <c r="AU117" s="34">
        <v>9173.83</v>
      </c>
      <c r="AV117" s="34">
        <v>12623</v>
      </c>
      <c r="AW117" s="34">
        <v>5650</v>
      </c>
      <c r="AX117" s="34">
        <v>80461</v>
      </c>
      <c r="AY117" s="34">
        <v>40100.480000000003</v>
      </c>
      <c r="AZ117" s="34">
        <v>26759</v>
      </c>
      <c r="BA117" s="34">
        <v>12760</v>
      </c>
      <c r="BB117" s="34">
        <v>66186</v>
      </c>
      <c r="BC117" s="34">
        <v>35744</v>
      </c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</row>
    <row r="118" spans="1:239" s="18" customFormat="1" ht="78.75" customHeight="1" x14ac:dyDescent="0.2">
      <c r="A118" s="65" t="s">
        <v>4</v>
      </c>
      <c r="B118" s="120" t="s">
        <v>213</v>
      </c>
      <c r="C118" s="29"/>
      <c r="D118" s="29"/>
      <c r="E118" s="29"/>
      <c r="F118" s="29"/>
      <c r="G118" s="29"/>
      <c r="H118" s="21"/>
      <c r="I118" s="146">
        <f>I119+I120</f>
        <v>316977</v>
      </c>
      <c r="J118" s="146">
        <f>J119+J120</f>
        <v>192263.37</v>
      </c>
      <c r="K118" s="146">
        <f t="shared" si="16"/>
        <v>60.66</v>
      </c>
      <c r="L118" s="149">
        <f>L119+L120</f>
        <v>11842</v>
      </c>
      <c r="M118" s="149">
        <f t="shared" ref="M118:BC118" si="25">M119+M120</f>
        <v>6247</v>
      </c>
      <c r="N118" s="149">
        <f t="shared" si="25"/>
        <v>50648</v>
      </c>
      <c r="O118" s="149">
        <f t="shared" si="25"/>
        <v>31994</v>
      </c>
      <c r="P118" s="149">
        <f t="shared" si="25"/>
        <v>10204</v>
      </c>
      <c r="Q118" s="149">
        <f t="shared" si="25"/>
        <v>5384</v>
      </c>
      <c r="R118" s="149">
        <f t="shared" si="25"/>
        <v>14260</v>
      </c>
      <c r="S118" s="149">
        <f t="shared" si="25"/>
        <v>9195.5</v>
      </c>
      <c r="T118" s="149">
        <f t="shared" si="25"/>
        <v>12883</v>
      </c>
      <c r="U118" s="149">
        <f t="shared" si="25"/>
        <v>7751.6</v>
      </c>
      <c r="V118" s="149">
        <f t="shared" si="25"/>
        <v>12872</v>
      </c>
      <c r="W118" s="149">
        <f t="shared" si="25"/>
        <v>6627</v>
      </c>
      <c r="X118" s="149">
        <f t="shared" si="25"/>
        <v>7279</v>
      </c>
      <c r="Y118" s="149">
        <f t="shared" si="25"/>
        <v>4773</v>
      </c>
      <c r="Z118" s="149">
        <f t="shared" si="25"/>
        <v>16391</v>
      </c>
      <c r="AA118" s="149">
        <f t="shared" si="25"/>
        <v>8218.77</v>
      </c>
      <c r="AB118" s="149">
        <f t="shared" si="25"/>
        <v>11735</v>
      </c>
      <c r="AC118" s="149">
        <f t="shared" si="25"/>
        <v>7112</v>
      </c>
      <c r="AD118" s="149">
        <f t="shared" si="25"/>
        <v>6307</v>
      </c>
      <c r="AE118" s="149">
        <f t="shared" si="25"/>
        <v>4895</v>
      </c>
      <c r="AF118" s="149">
        <f t="shared" si="25"/>
        <v>19423</v>
      </c>
      <c r="AG118" s="149">
        <f t="shared" si="25"/>
        <v>11544</v>
      </c>
      <c r="AH118" s="149">
        <f t="shared" si="25"/>
        <v>11968</v>
      </c>
      <c r="AI118" s="149">
        <f t="shared" si="25"/>
        <v>7212.7</v>
      </c>
      <c r="AJ118" s="149">
        <f t="shared" si="25"/>
        <v>9085</v>
      </c>
      <c r="AK118" s="149">
        <f t="shared" si="25"/>
        <v>4934</v>
      </c>
      <c r="AL118" s="149">
        <f t="shared" si="25"/>
        <v>16573</v>
      </c>
      <c r="AM118" s="149">
        <f t="shared" si="25"/>
        <v>11012</v>
      </c>
      <c r="AN118" s="149">
        <f t="shared" si="25"/>
        <v>15522</v>
      </c>
      <c r="AO118" s="149">
        <f t="shared" si="25"/>
        <v>8349</v>
      </c>
      <c r="AP118" s="149">
        <f t="shared" si="25"/>
        <v>12100</v>
      </c>
      <c r="AQ118" s="149">
        <f t="shared" si="25"/>
        <v>6998</v>
      </c>
      <c r="AR118" s="149">
        <f t="shared" si="25"/>
        <v>26523</v>
      </c>
      <c r="AS118" s="149">
        <f t="shared" si="25"/>
        <v>16581.099999999999</v>
      </c>
      <c r="AT118" s="149">
        <f t="shared" si="25"/>
        <v>22448</v>
      </c>
      <c r="AU118" s="149">
        <f t="shared" si="25"/>
        <v>14370.8</v>
      </c>
      <c r="AV118" s="149">
        <f t="shared" si="25"/>
        <v>12721</v>
      </c>
      <c r="AW118" s="149">
        <f t="shared" si="25"/>
        <v>9746</v>
      </c>
      <c r="AX118" s="149">
        <f t="shared" si="25"/>
        <v>0</v>
      </c>
      <c r="AY118" s="149">
        <f t="shared" si="25"/>
        <v>0</v>
      </c>
      <c r="AZ118" s="149">
        <f t="shared" si="25"/>
        <v>12280</v>
      </c>
      <c r="BA118" s="149">
        <f t="shared" si="25"/>
        <v>7460</v>
      </c>
      <c r="BB118" s="149">
        <f t="shared" si="25"/>
        <v>3913</v>
      </c>
      <c r="BC118" s="149">
        <f t="shared" si="25"/>
        <v>1857.9</v>
      </c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</row>
    <row r="119" spans="1:239" s="23" customFormat="1" ht="18" customHeight="1" x14ac:dyDescent="0.2">
      <c r="A119" s="64" t="s">
        <v>242</v>
      </c>
      <c r="B119" s="121" t="s">
        <v>213</v>
      </c>
      <c r="C119" s="21" t="s">
        <v>138</v>
      </c>
      <c r="D119" s="21" t="s">
        <v>75</v>
      </c>
      <c r="E119" s="21" t="s">
        <v>46</v>
      </c>
      <c r="F119" s="21" t="s">
        <v>71</v>
      </c>
      <c r="G119" s="21" t="s">
        <v>41</v>
      </c>
      <c r="H119" s="21" t="s">
        <v>39</v>
      </c>
      <c r="I119" s="147">
        <v>307154</v>
      </c>
      <c r="J119" s="143">
        <f t="shared" si="15"/>
        <v>187478.1</v>
      </c>
      <c r="K119" s="146">
        <f t="shared" si="16"/>
        <v>61.04</v>
      </c>
      <c r="L119" s="36">
        <v>11720</v>
      </c>
      <c r="M119" s="36">
        <v>6179</v>
      </c>
      <c r="N119" s="36">
        <v>48063</v>
      </c>
      <c r="O119" s="36">
        <v>30700</v>
      </c>
      <c r="P119" s="36">
        <v>9885</v>
      </c>
      <c r="Q119" s="36">
        <v>5160</v>
      </c>
      <c r="R119" s="36">
        <v>13910</v>
      </c>
      <c r="S119" s="36">
        <v>9011.5</v>
      </c>
      <c r="T119" s="36">
        <v>12490</v>
      </c>
      <c r="U119" s="36">
        <v>7477.6</v>
      </c>
      <c r="V119" s="36">
        <v>12378</v>
      </c>
      <c r="W119" s="36">
        <v>6450</v>
      </c>
      <c r="X119" s="36">
        <v>7095</v>
      </c>
      <c r="Y119" s="36">
        <v>4700</v>
      </c>
      <c r="Z119" s="36">
        <v>15880</v>
      </c>
      <c r="AA119" s="36">
        <v>7953</v>
      </c>
      <c r="AB119" s="36">
        <v>11520</v>
      </c>
      <c r="AC119" s="36">
        <v>7019</v>
      </c>
      <c r="AD119" s="36">
        <v>5850</v>
      </c>
      <c r="AE119" s="36">
        <v>4660</v>
      </c>
      <c r="AF119" s="36">
        <v>19160</v>
      </c>
      <c r="AG119" s="36">
        <v>11360</v>
      </c>
      <c r="AH119" s="36">
        <v>11725</v>
      </c>
      <c r="AI119" s="36">
        <v>7078</v>
      </c>
      <c r="AJ119" s="36">
        <v>9022</v>
      </c>
      <c r="AK119" s="36">
        <v>4900</v>
      </c>
      <c r="AL119" s="36">
        <v>16252</v>
      </c>
      <c r="AM119" s="36">
        <v>10852</v>
      </c>
      <c r="AN119" s="36">
        <v>14880</v>
      </c>
      <c r="AO119" s="36">
        <v>8000</v>
      </c>
      <c r="AP119" s="36">
        <v>11806</v>
      </c>
      <c r="AQ119" s="36">
        <v>6880</v>
      </c>
      <c r="AR119" s="36">
        <v>25086</v>
      </c>
      <c r="AS119" s="36">
        <v>16100</v>
      </c>
      <c r="AT119" s="36">
        <v>22266</v>
      </c>
      <c r="AU119" s="36">
        <v>14266</v>
      </c>
      <c r="AV119" s="36">
        <v>12488</v>
      </c>
      <c r="AW119" s="36">
        <v>9630</v>
      </c>
      <c r="AX119" s="36">
        <v>0</v>
      </c>
      <c r="AY119" s="36"/>
      <c r="AZ119" s="36">
        <v>11880</v>
      </c>
      <c r="BA119" s="36">
        <v>7300</v>
      </c>
      <c r="BB119" s="36">
        <v>3798</v>
      </c>
      <c r="BC119" s="36">
        <v>1802</v>
      </c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</row>
    <row r="120" spans="1:239" s="23" customFormat="1" ht="22.5" customHeight="1" x14ac:dyDescent="0.2">
      <c r="A120" s="68" t="s">
        <v>243</v>
      </c>
      <c r="B120" s="121" t="s">
        <v>213</v>
      </c>
      <c r="C120" s="21" t="s">
        <v>140</v>
      </c>
      <c r="D120" s="21" t="s">
        <v>75</v>
      </c>
      <c r="E120" s="21" t="s">
        <v>46</v>
      </c>
      <c r="F120" s="21" t="s">
        <v>71</v>
      </c>
      <c r="G120" s="21" t="s">
        <v>41</v>
      </c>
      <c r="H120" s="21" t="s">
        <v>39</v>
      </c>
      <c r="I120" s="147">
        <v>9823</v>
      </c>
      <c r="J120" s="143">
        <f t="shared" si="15"/>
        <v>4785.2700000000004</v>
      </c>
      <c r="K120" s="146">
        <f t="shared" si="16"/>
        <v>48.71</v>
      </c>
      <c r="L120" s="36">
        <v>122</v>
      </c>
      <c r="M120" s="36">
        <v>68</v>
      </c>
      <c r="N120" s="36">
        <v>2585</v>
      </c>
      <c r="O120" s="36">
        <v>1294</v>
      </c>
      <c r="P120" s="36">
        <v>319</v>
      </c>
      <c r="Q120" s="36">
        <v>224</v>
      </c>
      <c r="R120" s="36">
        <v>350</v>
      </c>
      <c r="S120" s="36">
        <v>184</v>
      </c>
      <c r="T120" s="36">
        <v>393</v>
      </c>
      <c r="U120" s="36">
        <v>274</v>
      </c>
      <c r="V120" s="36">
        <v>494</v>
      </c>
      <c r="W120" s="36">
        <v>177</v>
      </c>
      <c r="X120" s="36">
        <v>184</v>
      </c>
      <c r="Y120" s="36">
        <v>73</v>
      </c>
      <c r="Z120" s="36">
        <v>511</v>
      </c>
      <c r="AA120" s="36">
        <v>265.77</v>
      </c>
      <c r="AB120" s="36">
        <v>215</v>
      </c>
      <c r="AC120" s="36">
        <v>93</v>
      </c>
      <c r="AD120" s="36">
        <v>457</v>
      </c>
      <c r="AE120" s="36">
        <v>235</v>
      </c>
      <c r="AF120" s="36">
        <v>263</v>
      </c>
      <c r="AG120" s="36">
        <v>184</v>
      </c>
      <c r="AH120" s="36">
        <v>243</v>
      </c>
      <c r="AI120" s="36">
        <v>134.69999999999999</v>
      </c>
      <c r="AJ120" s="36">
        <v>63</v>
      </c>
      <c r="AK120" s="36">
        <v>34</v>
      </c>
      <c r="AL120" s="36">
        <v>321</v>
      </c>
      <c r="AM120" s="36">
        <v>160</v>
      </c>
      <c r="AN120" s="36">
        <v>642</v>
      </c>
      <c r="AO120" s="36">
        <v>349</v>
      </c>
      <c r="AP120" s="36">
        <v>294</v>
      </c>
      <c r="AQ120" s="36">
        <v>118</v>
      </c>
      <c r="AR120" s="36">
        <v>1437</v>
      </c>
      <c r="AS120" s="36">
        <v>481.1</v>
      </c>
      <c r="AT120" s="36">
        <v>182</v>
      </c>
      <c r="AU120" s="36">
        <v>104.8</v>
      </c>
      <c r="AV120" s="36">
        <v>233</v>
      </c>
      <c r="AW120" s="36">
        <v>116</v>
      </c>
      <c r="AX120" s="36">
        <v>0</v>
      </c>
      <c r="AY120" s="36"/>
      <c r="AZ120" s="36">
        <v>400</v>
      </c>
      <c r="BA120" s="36">
        <v>160</v>
      </c>
      <c r="BB120" s="36">
        <v>115</v>
      </c>
      <c r="BC120" s="36">
        <v>55.9</v>
      </c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</row>
    <row r="121" spans="1:239" s="18" customFormat="1" ht="136.5" customHeight="1" x14ac:dyDescent="0.2">
      <c r="A121" s="69" t="s">
        <v>5</v>
      </c>
      <c r="B121" s="122" t="s">
        <v>139</v>
      </c>
      <c r="C121" s="29" t="s">
        <v>137</v>
      </c>
      <c r="D121" s="29" t="s">
        <v>75</v>
      </c>
      <c r="E121" s="29" t="s">
        <v>46</v>
      </c>
      <c r="F121" s="29" t="s">
        <v>77</v>
      </c>
      <c r="G121" s="29" t="s">
        <v>41</v>
      </c>
      <c r="H121" s="21" t="s">
        <v>39</v>
      </c>
      <c r="I121" s="146">
        <v>1975262</v>
      </c>
      <c r="J121" s="143">
        <f t="shared" si="15"/>
        <v>823151.9</v>
      </c>
      <c r="K121" s="146">
        <f t="shared" si="16"/>
        <v>41.67</v>
      </c>
      <c r="L121" s="34">
        <v>88073</v>
      </c>
      <c r="M121" s="34">
        <v>36542.300000000003</v>
      </c>
      <c r="N121" s="34">
        <v>155594</v>
      </c>
      <c r="O121" s="34">
        <v>62209.599999999999</v>
      </c>
      <c r="P121" s="34">
        <v>33792</v>
      </c>
      <c r="Q121" s="34">
        <v>12547.4</v>
      </c>
      <c r="R121" s="34">
        <v>79069</v>
      </c>
      <c r="S121" s="34">
        <v>33786.300000000003</v>
      </c>
      <c r="T121" s="34">
        <v>36489</v>
      </c>
      <c r="U121" s="34">
        <v>16182</v>
      </c>
      <c r="V121" s="34">
        <v>48718</v>
      </c>
      <c r="W121" s="34">
        <v>22804.1</v>
      </c>
      <c r="X121" s="34">
        <v>26778</v>
      </c>
      <c r="Y121" s="34">
        <v>10704.7</v>
      </c>
      <c r="Z121" s="34">
        <v>42704</v>
      </c>
      <c r="AA121" s="34">
        <v>21314</v>
      </c>
      <c r="AB121" s="34">
        <v>61535</v>
      </c>
      <c r="AC121" s="34">
        <v>30417.1</v>
      </c>
      <c r="AD121" s="34">
        <v>25656</v>
      </c>
      <c r="AE121" s="34">
        <v>9602.2000000000007</v>
      </c>
      <c r="AF121" s="34">
        <v>63032</v>
      </c>
      <c r="AG121" s="34">
        <v>27828.3</v>
      </c>
      <c r="AH121" s="34">
        <v>24171</v>
      </c>
      <c r="AI121" s="34">
        <v>8451.1</v>
      </c>
      <c r="AJ121" s="34">
        <v>64188</v>
      </c>
      <c r="AK121" s="34">
        <v>24827.599999999999</v>
      </c>
      <c r="AL121" s="34">
        <v>37014</v>
      </c>
      <c r="AM121" s="34">
        <v>16914.900000000001</v>
      </c>
      <c r="AN121" s="34">
        <v>42783</v>
      </c>
      <c r="AO121" s="34">
        <v>20476</v>
      </c>
      <c r="AP121" s="34">
        <v>26525</v>
      </c>
      <c r="AQ121" s="34">
        <v>9846</v>
      </c>
      <c r="AR121" s="34">
        <v>40293</v>
      </c>
      <c r="AS121" s="34">
        <v>18220.7</v>
      </c>
      <c r="AT121" s="34">
        <v>134147</v>
      </c>
      <c r="AU121" s="34">
        <v>57166.6</v>
      </c>
      <c r="AV121" s="34">
        <v>76776</v>
      </c>
      <c r="AW121" s="34">
        <v>46784.7</v>
      </c>
      <c r="AX121" s="34">
        <v>516325</v>
      </c>
      <c r="AY121" s="34">
        <v>197002.4</v>
      </c>
      <c r="AZ121" s="34">
        <v>121575</v>
      </c>
      <c r="BA121" s="34">
        <v>52507.4</v>
      </c>
      <c r="BB121" s="34">
        <v>230025</v>
      </c>
      <c r="BC121" s="34">
        <v>87016.5</v>
      </c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</row>
    <row r="122" spans="1:239" s="23" customFormat="1" ht="57.75" customHeight="1" x14ac:dyDescent="0.2">
      <c r="A122" s="69" t="s">
        <v>6</v>
      </c>
      <c r="B122" s="122" t="s">
        <v>213</v>
      </c>
      <c r="C122" s="29" t="s">
        <v>137</v>
      </c>
      <c r="D122" s="29" t="s">
        <v>75</v>
      </c>
      <c r="E122" s="29" t="s">
        <v>46</v>
      </c>
      <c r="F122" s="21" t="s">
        <v>110</v>
      </c>
      <c r="G122" s="29" t="s">
        <v>41</v>
      </c>
      <c r="H122" s="21" t="s">
        <v>39</v>
      </c>
      <c r="I122" s="146">
        <f>I123+I124+I125+I126</f>
        <v>808535</v>
      </c>
      <c r="J122" s="146">
        <f>J123+J124+J125+J126</f>
        <v>429538.5</v>
      </c>
      <c r="K122" s="146">
        <f t="shared" si="16"/>
        <v>53.13</v>
      </c>
      <c r="L122" s="149">
        <f>L123+L124+L125+L126</f>
        <v>27606</v>
      </c>
      <c r="M122" s="149">
        <f t="shared" ref="M122:BC122" si="26">M123+M124+M125+M126</f>
        <v>16293.7</v>
      </c>
      <c r="N122" s="149">
        <f t="shared" si="26"/>
        <v>54414</v>
      </c>
      <c r="O122" s="149">
        <f t="shared" si="26"/>
        <v>30879.8</v>
      </c>
      <c r="P122" s="149">
        <f t="shared" si="26"/>
        <v>11377</v>
      </c>
      <c r="Q122" s="149">
        <f t="shared" si="26"/>
        <v>6546.6</v>
      </c>
      <c r="R122" s="149">
        <f t="shared" si="26"/>
        <v>31609</v>
      </c>
      <c r="S122" s="149">
        <f t="shared" si="26"/>
        <v>17115</v>
      </c>
      <c r="T122" s="149">
        <f t="shared" si="26"/>
        <v>9459</v>
      </c>
      <c r="U122" s="149">
        <f t="shared" si="26"/>
        <v>4457.8999999999996</v>
      </c>
      <c r="V122" s="149">
        <f t="shared" si="26"/>
        <v>9496</v>
      </c>
      <c r="W122" s="149">
        <f t="shared" si="26"/>
        <v>6128.7</v>
      </c>
      <c r="X122" s="149">
        <f t="shared" si="26"/>
        <v>11193</v>
      </c>
      <c r="Y122" s="149">
        <f t="shared" si="26"/>
        <v>7775.3</v>
      </c>
      <c r="Z122" s="149">
        <f t="shared" si="26"/>
        <v>8191</v>
      </c>
      <c r="AA122" s="149">
        <f t="shared" si="26"/>
        <v>4192</v>
      </c>
      <c r="AB122" s="149">
        <f t="shared" si="26"/>
        <v>12597</v>
      </c>
      <c r="AC122" s="149">
        <f t="shared" si="26"/>
        <v>7113</v>
      </c>
      <c r="AD122" s="149">
        <f t="shared" si="26"/>
        <v>3164</v>
      </c>
      <c r="AE122" s="149">
        <f t="shared" si="26"/>
        <v>1839.3</v>
      </c>
      <c r="AF122" s="149">
        <f t="shared" si="26"/>
        <v>12918</v>
      </c>
      <c r="AG122" s="149">
        <f t="shared" si="26"/>
        <v>7770.4</v>
      </c>
      <c r="AH122" s="149">
        <f t="shared" si="26"/>
        <v>6850</v>
      </c>
      <c r="AI122" s="149">
        <f t="shared" si="26"/>
        <v>3932.4</v>
      </c>
      <c r="AJ122" s="149">
        <f t="shared" si="26"/>
        <v>14925</v>
      </c>
      <c r="AK122" s="149">
        <f t="shared" si="26"/>
        <v>8596.9</v>
      </c>
      <c r="AL122" s="149">
        <f t="shared" si="26"/>
        <v>9749</v>
      </c>
      <c r="AM122" s="149">
        <f t="shared" si="26"/>
        <v>5730</v>
      </c>
      <c r="AN122" s="149">
        <f t="shared" si="26"/>
        <v>13799</v>
      </c>
      <c r="AO122" s="149">
        <f t="shared" si="26"/>
        <v>7870.6</v>
      </c>
      <c r="AP122" s="149">
        <f t="shared" si="26"/>
        <v>11563</v>
      </c>
      <c r="AQ122" s="149">
        <f t="shared" si="26"/>
        <v>5932.9</v>
      </c>
      <c r="AR122" s="149">
        <f t="shared" si="26"/>
        <v>10399</v>
      </c>
      <c r="AS122" s="149">
        <f t="shared" si="26"/>
        <v>5942.5</v>
      </c>
      <c r="AT122" s="149">
        <f t="shared" si="26"/>
        <v>42819</v>
      </c>
      <c r="AU122" s="149">
        <f t="shared" si="26"/>
        <v>22525.1</v>
      </c>
      <c r="AV122" s="149">
        <f t="shared" si="26"/>
        <v>33653</v>
      </c>
      <c r="AW122" s="149">
        <f t="shared" si="26"/>
        <v>18712.400000000001</v>
      </c>
      <c r="AX122" s="149">
        <f t="shared" si="26"/>
        <v>237398</v>
      </c>
      <c r="AY122" s="149">
        <f t="shared" si="26"/>
        <v>116316.3</v>
      </c>
      <c r="AZ122" s="149">
        <f t="shared" si="26"/>
        <v>71383</v>
      </c>
      <c r="BA122" s="149">
        <f t="shared" si="26"/>
        <v>37888.300000000003</v>
      </c>
      <c r="BB122" s="149">
        <f t="shared" si="26"/>
        <v>163973</v>
      </c>
      <c r="BC122" s="149">
        <f t="shared" si="26"/>
        <v>85979.4</v>
      </c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</row>
    <row r="123" spans="1:239" s="23" customFormat="1" ht="26.25" customHeight="1" x14ac:dyDescent="0.2">
      <c r="A123" s="68" t="s">
        <v>244</v>
      </c>
      <c r="B123" s="123" t="s">
        <v>213</v>
      </c>
      <c r="C123" s="21" t="s">
        <v>137</v>
      </c>
      <c r="D123" s="21" t="s">
        <v>75</v>
      </c>
      <c r="E123" s="21" t="s">
        <v>46</v>
      </c>
      <c r="F123" s="21" t="s">
        <v>78</v>
      </c>
      <c r="G123" s="21" t="s">
        <v>41</v>
      </c>
      <c r="H123" s="21" t="s">
        <v>39</v>
      </c>
      <c r="I123" s="147">
        <v>578493</v>
      </c>
      <c r="J123" s="143">
        <f t="shared" si="15"/>
        <v>296779.5</v>
      </c>
      <c r="K123" s="146">
        <f t="shared" si="16"/>
        <v>51.3</v>
      </c>
      <c r="L123" s="36">
        <v>18134</v>
      </c>
      <c r="M123" s="36">
        <v>10241.700000000001</v>
      </c>
      <c r="N123" s="36">
        <v>34355</v>
      </c>
      <c r="O123" s="36">
        <v>17145.099999999999</v>
      </c>
      <c r="P123" s="36">
        <v>7082</v>
      </c>
      <c r="Q123" s="36">
        <v>3935.7</v>
      </c>
      <c r="R123" s="36">
        <v>22633</v>
      </c>
      <c r="S123" s="36">
        <v>12075</v>
      </c>
      <c r="T123" s="36">
        <v>5451</v>
      </c>
      <c r="U123" s="36">
        <v>2537.9</v>
      </c>
      <c r="V123" s="36">
        <v>5854</v>
      </c>
      <c r="W123" s="36">
        <v>3559.8</v>
      </c>
      <c r="X123" s="36">
        <v>6888</v>
      </c>
      <c r="Y123" s="36">
        <v>4905.8999999999996</v>
      </c>
      <c r="Z123" s="36">
        <v>4178</v>
      </c>
      <c r="AA123" s="36">
        <v>2015</v>
      </c>
      <c r="AB123" s="36">
        <v>6751</v>
      </c>
      <c r="AC123" s="36">
        <v>3856.2</v>
      </c>
      <c r="AD123" s="36">
        <v>1495</v>
      </c>
      <c r="AE123" s="36">
        <v>813.6</v>
      </c>
      <c r="AF123" s="36">
        <v>7504</v>
      </c>
      <c r="AG123" s="36">
        <v>4278.6000000000004</v>
      </c>
      <c r="AH123" s="36">
        <v>2870</v>
      </c>
      <c r="AI123" s="36">
        <v>1637.6</v>
      </c>
      <c r="AJ123" s="36">
        <v>10131</v>
      </c>
      <c r="AK123" s="36">
        <v>5421</v>
      </c>
      <c r="AL123" s="36">
        <v>5491</v>
      </c>
      <c r="AM123" s="36">
        <v>3045.5</v>
      </c>
      <c r="AN123" s="36">
        <v>7088</v>
      </c>
      <c r="AO123" s="36">
        <v>4055.4</v>
      </c>
      <c r="AP123" s="36">
        <v>7004</v>
      </c>
      <c r="AQ123" s="36">
        <v>3525.5</v>
      </c>
      <c r="AR123" s="36">
        <v>5715</v>
      </c>
      <c r="AS123" s="36">
        <v>3046.1</v>
      </c>
      <c r="AT123" s="36">
        <v>29569</v>
      </c>
      <c r="AU123" s="36">
        <v>14886.7</v>
      </c>
      <c r="AV123" s="36">
        <v>23111</v>
      </c>
      <c r="AW123" s="36">
        <v>12503.6</v>
      </c>
      <c r="AX123" s="36">
        <v>185771</v>
      </c>
      <c r="AY123" s="36">
        <v>90257.9</v>
      </c>
      <c r="AZ123" s="36">
        <v>56573</v>
      </c>
      <c r="BA123" s="36">
        <v>29310.2</v>
      </c>
      <c r="BB123" s="36">
        <v>124845</v>
      </c>
      <c r="BC123" s="36">
        <v>63725.5</v>
      </c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</row>
    <row r="124" spans="1:239" s="23" customFormat="1" ht="26.25" customHeight="1" x14ac:dyDescent="0.2">
      <c r="A124" s="64" t="s">
        <v>33</v>
      </c>
      <c r="B124" s="124" t="s">
        <v>213</v>
      </c>
      <c r="C124" s="21" t="s">
        <v>137</v>
      </c>
      <c r="D124" s="21" t="s">
        <v>75</v>
      </c>
      <c r="E124" s="21" t="s">
        <v>46</v>
      </c>
      <c r="F124" s="21" t="s">
        <v>79</v>
      </c>
      <c r="G124" s="21" t="s">
        <v>41</v>
      </c>
      <c r="H124" s="21" t="s">
        <v>39</v>
      </c>
      <c r="I124" s="147">
        <v>24780</v>
      </c>
      <c r="J124" s="143">
        <f t="shared" si="15"/>
        <v>13072.8</v>
      </c>
      <c r="K124" s="146">
        <f t="shared" si="16"/>
        <v>52.76</v>
      </c>
      <c r="L124" s="36">
        <v>391</v>
      </c>
      <c r="M124" s="36">
        <v>269.7</v>
      </c>
      <c r="N124" s="36">
        <v>2327</v>
      </c>
      <c r="O124" s="36">
        <v>1517.1</v>
      </c>
      <c r="P124" s="36">
        <v>196</v>
      </c>
      <c r="Q124" s="36">
        <v>128.69999999999999</v>
      </c>
      <c r="R124" s="36">
        <v>879</v>
      </c>
      <c r="S124" s="36">
        <v>427.7</v>
      </c>
      <c r="T124" s="36">
        <v>135</v>
      </c>
      <c r="U124" s="36">
        <v>67.8</v>
      </c>
      <c r="V124" s="36">
        <v>150</v>
      </c>
      <c r="W124" s="36">
        <v>92.4</v>
      </c>
      <c r="X124" s="36">
        <v>284</v>
      </c>
      <c r="Y124" s="36">
        <v>212</v>
      </c>
      <c r="Z124" s="36">
        <v>194</v>
      </c>
      <c r="AA124" s="36">
        <v>119</v>
      </c>
      <c r="AB124" s="36">
        <v>235</v>
      </c>
      <c r="AC124" s="36">
        <v>148.9</v>
      </c>
      <c r="AD124" s="36">
        <v>98</v>
      </c>
      <c r="AE124" s="36">
        <v>63.3</v>
      </c>
      <c r="AF124" s="36">
        <v>162</v>
      </c>
      <c r="AG124" s="36">
        <v>150</v>
      </c>
      <c r="AH124" s="36">
        <v>132</v>
      </c>
      <c r="AI124" s="36">
        <v>75.400000000000006</v>
      </c>
      <c r="AJ124" s="36">
        <v>244</v>
      </c>
      <c r="AK124" s="36">
        <v>166.8</v>
      </c>
      <c r="AL124" s="36">
        <v>201</v>
      </c>
      <c r="AM124" s="36">
        <v>127.1</v>
      </c>
      <c r="AN124" s="36">
        <v>158</v>
      </c>
      <c r="AO124" s="36">
        <v>99.4</v>
      </c>
      <c r="AP124" s="36">
        <v>90</v>
      </c>
      <c r="AQ124" s="36">
        <v>50.6</v>
      </c>
      <c r="AR124" s="36">
        <v>162</v>
      </c>
      <c r="AS124" s="36">
        <v>92.8</v>
      </c>
      <c r="AT124" s="36">
        <v>1328</v>
      </c>
      <c r="AU124" s="36">
        <v>743.8</v>
      </c>
      <c r="AV124" s="36">
        <v>1342</v>
      </c>
      <c r="AW124" s="36">
        <v>702.3</v>
      </c>
      <c r="AX124" s="36">
        <v>7754</v>
      </c>
      <c r="AY124" s="36">
        <v>3503.5</v>
      </c>
      <c r="AZ124" s="36">
        <v>1687</v>
      </c>
      <c r="BA124" s="36">
        <v>943.3</v>
      </c>
      <c r="BB124" s="36">
        <v>6631</v>
      </c>
      <c r="BC124" s="36">
        <v>3371.2</v>
      </c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</row>
    <row r="125" spans="1:239" s="23" customFormat="1" ht="26.25" customHeight="1" x14ac:dyDescent="0.2">
      <c r="A125" s="64" t="s">
        <v>245</v>
      </c>
      <c r="B125" s="119" t="s">
        <v>213</v>
      </c>
      <c r="C125" s="21" t="s">
        <v>137</v>
      </c>
      <c r="D125" s="21" t="s">
        <v>75</v>
      </c>
      <c r="E125" s="21" t="s">
        <v>46</v>
      </c>
      <c r="F125" s="21" t="s">
        <v>80</v>
      </c>
      <c r="G125" s="21" t="s">
        <v>41</v>
      </c>
      <c r="H125" s="21" t="s">
        <v>39</v>
      </c>
      <c r="I125" s="147">
        <v>129887</v>
      </c>
      <c r="J125" s="143">
        <f t="shared" si="15"/>
        <v>79573.600000000006</v>
      </c>
      <c r="K125" s="146">
        <f t="shared" si="16"/>
        <v>61.26</v>
      </c>
      <c r="L125" s="36">
        <v>5750</v>
      </c>
      <c r="M125" s="36">
        <v>3949.5</v>
      </c>
      <c r="N125" s="36">
        <v>11762</v>
      </c>
      <c r="O125" s="36">
        <v>8576.5</v>
      </c>
      <c r="P125" s="36">
        <v>2798</v>
      </c>
      <c r="Q125" s="36">
        <v>1741.4</v>
      </c>
      <c r="R125" s="36">
        <v>4400</v>
      </c>
      <c r="S125" s="36">
        <v>2668.6</v>
      </c>
      <c r="T125" s="36">
        <v>2428</v>
      </c>
      <c r="U125" s="36">
        <v>1250.8</v>
      </c>
      <c r="V125" s="36">
        <v>2013</v>
      </c>
      <c r="W125" s="36">
        <v>1566.1</v>
      </c>
      <c r="X125" s="36">
        <v>2725</v>
      </c>
      <c r="Y125" s="36">
        <v>1884.4</v>
      </c>
      <c r="Z125" s="36">
        <v>3011</v>
      </c>
      <c r="AA125" s="36">
        <v>1605.5</v>
      </c>
      <c r="AB125" s="36">
        <v>3718</v>
      </c>
      <c r="AC125" s="36">
        <v>2050.4</v>
      </c>
      <c r="AD125" s="36">
        <v>1167</v>
      </c>
      <c r="AE125" s="36">
        <v>733.6</v>
      </c>
      <c r="AF125" s="36">
        <v>3520</v>
      </c>
      <c r="AG125" s="36">
        <v>2354.6999999999998</v>
      </c>
      <c r="AH125" s="36">
        <v>2905</v>
      </c>
      <c r="AI125" s="36">
        <v>1707.3</v>
      </c>
      <c r="AJ125" s="36">
        <v>2902</v>
      </c>
      <c r="AK125" s="36">
        <v>1834.8</v>
      </c>
      <c r="AL125" s="36">
        <v>2793</v>
      </c>
      <c r="AM125" s="36">
        <v>1824.5</v>
      </c>
      <c r="AN125" s="36">
        <v>4796</v>
      </c>
      <c r="AO125" s="36">
        <v>2748.9</v>
      </c>
      <c r="AP125" s="36">
        <v>3091</v>
      </c>
      <c r="AQ125" s="36">
        <v>1683.8</v>
      </c>
      <c r="AR125" s="36">
        <v>3047</v>
      </c>
      <c r="AS125" s="36">
        <v>1920.8</v>
      </c>
      <c r="AT125" s="36">
        <v>7491</v>
      </c>
      <c r="AU125" s="36">
        <v>4620</v>
      </c>
      <c r="AV125" s="36">
        <v>5879</v>
      </c>
      <c r="AW125" s="36">
        <v>3734.5</v>
      </c>
      <c r="AX125" s="36">
        <v>24822</v>
      </c>
      <c r="AY125" s="36">
        <v>13147.9</v>
      </c>
      <c r="AZ125" s="36">
        <v>8082</v>
      </c>
      <c r="BA125" s="36">
        <v>4955.6000000000004</v>
      </c>
      <c r="BB125" s="36">
        <v>20787</v>
      </c>
      <c r="BC125" s="36">
        <v>13014</v>
      </c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</row>
    <row r="126" spans="1:239" s="19" customFormat="1" ht="26.25" customHeight="1" x14ac:dyDescent="0.2">
      <c r="A126" s="70" t="s">
        <v>246</v>
      </c>
      <c r="B126" s="119" t="s">
        <v>213</v>
      </c>
      <c r="C126" s="21" t="s">
        <v>137</v>
      </c>
      <c r="D126" s="21" t="s">
        <v>75</v>
      </c>
      <c r="E126" s="21" t="s">
        <v>46</v>
      </c>
      <c r="F126" s="21" t="s">
        <v>81</v>
      </c>
      <c r="G126" s="21" t="s">
        <v>41</v>
      </c>
      <c r="H126" s="21" t="s">
        <v>39</v>
      </c>
      <c r="I126" s="147">
        <v>75375</v>
      </c>
      <c r="J126" s="143">
        <f t="shared" si="15"/>
        <v>40112.6</v>
      </c>
      <c r="K126" s="146">
        <f t="shared" si="16"/>
        <v>53.22</v>
      </c>
      <c r="L126" s="36">
        <v>3331</v>
      </c>
      <c r="M126" s="36">
        <v>1832.8</v>
      </c>
      <c r="N126" s="36">
        <v>5970</v>
      </c>
      <c r="O126" s="36">
        <v>3641.1</v>
      </c>
      <c r="P126" s="36">
        <v>1301</v>
      </c>
      <c r="Q126" s="36">
        <v>740.8</v>
      </c>
      <c r="R126" s="36">
        <v>3697</v>
      </c>
      <c r="S126" s="36">
        <v>1943.7</v>
      </c>
      <c r="T126" s="36">
        <v>1445</v>
      </c>
      <c r="U126" s="36">
        <v>601.4</v>
      </c>
      <c r="V126" s="36">
        <v>1479</v>
      </c>
      <c r="W126" s="36">
        <v>910.4</v>
      </c>
      <c r="X126" s="36">
        <v>1296</v>
      </c>
      <c r="Y126" s="36">
        <v>773</v>
      </c>
      <c r="Z126" s="36">
        <v>808</v>
      </c>
      <c r="AA126" s="36">
        <v>452.5</v>
      </c>
      <c r="AB126" s="36">
        <v>1893</v>
      </c>
      <c r="AC126" s="36">
        <v>1057.5</v>
      </c>
      <c r="AD126" s="36">
        <v>404</v>
      </c>
      <c r="AE126" s="36">
        <v>228.8</v>
      </c>
      <c r="AF126" s="36">
        <v>1732</v>
      </c>
      <c r="AG126" s="36">
        <v>987.1</v>
      </c>
      <c r="AH126" s="36">
        <v>943</v>
      </c>
      <c r="AI126" s="36">
        <v>512.1</v>
      </c>
      <c r="AJ126" s="36">
        <v>1648</v>
      </c>
      <c r="AK126" s="36">
        <v>1174.3</v>
      </c>
      <c r="AL126" s="36">
        <v>1264</v>
      </c>
      <c r="AM126" s="36">
        <v>732.9</v>
      </c>
      <c r="AN126" s="36">
        <v>1757</v>
      </c>
      <c r="AO126" s="36">
        <v>966.9</v>
      </c>
      <c r="AP126" s="36">
        <v>1378</v>
      </c>
      <c r="AQ126" s="36">
        <v>673</v>
      </c>
      <c r="AR126" s="36">
        <v>1475</v>
      </c>
      <c r="AS126" s="36">
        <v>882.8</v>
      </c>
      <c r="AT126" s="36">
        <v>4431</v>
      </c>
      <c r="AU126" s="36">
        <v>2274.6</v>
      </c>
      <c r="AV126" s="36">
        <v>3321</v>
      </c>
      <c r="AW126" s="36">
        <v>1772</v>
      </c>
      <c r="AX126" s="36">
        <v>19051</v>
      </c>
      <c r="AY126" s="36">
        <v>9407</v>
      </c>
      <c r="AZ126" s="36">
        <v>5041</v>
      </c>
      <c r="BA126" s="36">
        <v>2679.2</v>
      </c>
      <c r="BB126" s="36">
        <v>11710</v>
      </c>
      <c r="BC126" s="36">
        <v>5868.7</v>
      </c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</row>
    <row r="127" spans="1:239" s="14" customFormat="1" ht="51.75" customHeight="1" x14ac:dyDescent="0.2">
      <c r="A127" s="63" t="s">
        <v>7</v>
      </c>
      <c r="B127" s="108" t="s">
        <v>213</v>
      </c>
      <c r="C127" s="29" t="s">
        <v>137</v>
      </c>
      <c r="D127" s="29" t="s">
        <v>75</v>
      </c>
      <c r="E127" s="29" t="s">
        <v>46</v>
      </c>
      <c r="F127" s="29" t="s">
        <v>82</v>
      </c>
      <c r="G127" s="29" t="s">
        <v>41</v>
      </c>
      <c r="H127" s="21" t="s">
        <v>39</v>
      </c>
      <c r="I127" s="146">
        <v>105552</v>
      </c>
      <c r="J127" s="143">
        <f t="shared" si="15"/>
        <v>51009.4</v>
      </c>
      <c r="K127" s="146">
        <f t="shared" si="16"/>
        <v>48.33</v>
      </c>
      <c r="L127" s="34">
        <v>3659</v>
      </c>
      <c r="M127" s="34">
        <v>1775.1</v>
      </c>
      <c r="N127" s="34">
        <v>3960</v>
      </c>
      <c r="O127" s="34">
        <v>1889.2</v>
      </c>
      <c r="P127" s="34">
        <v>1236</v>
      </c>
      <c r="Q127" s="34">
        <v>607.5</v>
      </c>
      <c r="R127" s="34">
        <v>2394</v>
      </c>
      <c r="S127" s="34">
        <v>1224.7</v>
      </c>
      <c r="T127" s="34">
        <v>1928</v>
      </c>
      <c r="U127" s="34">
        <v>1009.2</v>
      </c>
      <c r="V127" s="34">
        <v>2414</v>
      </c>
      <c r="W127" s="34">
        <v>1294.2</v>
      </c>
      <c r="X127" s="34">
        <v>2115</v>
      </c>
      <c r="Y127" s="34">
        <v>1037.7</v>
      </c>
      <c r="Z127" s="34">
        <v>2748</v>
      </c>
      <c r="AA127" s="34">
        <v>1425.3</v>
      </c>
      <c r="AB127" s="34">
        <v>2743</v>
      </c>
      <c r="AC127" s="34">
        <v>1461.3</v>
      </c>
      <c r="AD127" s="34">
        <v>1682</v>
      </c>
      <c r="AE127" s="34">
        <v>784.5</v>
      </c>
      <c r="AF127" s="34">
        <v>4179</v>
      </c>
      <c r="AG127" s="34">
        <v>2287.1</v>
      </c>
      <c r="AH127" s="34">
        <v>2366</v>
      </c>
      <c r="AI127" s="34">
        <v>1355.5</v>
      </c>
      <c r="AJ127" s="34">
        <v>1647</v>
      </c>
      <c r="AK127" s="34">
        <v>857.2</v>
      </c>
      <c r="AL127" s="34">
        <v>3819</v>
      </c>
      <c r="AM127" s="34">
        <v>1696.7</v>
      </c>
      <c r="AN127" s="34">
        <v>2319</v>
      </c>
      <c r="AO127" s="34">
        <v>1153.7</v>
      </c>
      <c r="AP127" s="34">
        <v>2681</v>
      </c>
      <c r="AQ127" s="34">
        <v>1575.5</v>
      </c>
      <c r="AR127" s="34">
        <v>1725</v>
      </c>
      <c r="AS127" s="34">
        <v>759.4</v>
      </c>
      <c r="AT127" s="34">
        <v>11336</v>
      </c>
      <c r="AU127" s="34">
        <v>4954.8</v>
      </c>
      <c r="AV127" s="34">
        <v>8696</v>
      </c>
      <c r="AW127" s="34">
        <v>3432.1</v>
      </c>
      <c r="AX127" s="34">
        <v>18486</v>
      </c>
      <c r="AY127" s="34">
        <v>8702.2000000000007</v>
      </c>
      <c r="AZ127" s="34">
        <v>8812</v>
      </c>
      <c r="BA127" s="34">
        <v>4479.2</v>
      </c>
      <c r="BB127" s="34">
        <v>14607</v>
      </c>
      <c r="BC127" s="34">
        <v>7247.3</v>
      </c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</row>
    <row r="128" spans="1:239" s="14" customFormat="1" ht="57.75" customHeight="1" x14ac:dyDescent="0.2">
      <c r="A128" s="63" t="s">
        <v>8</v>
      </c>
      <c r="B128" s="108" t="s">
        <v>213</v>
      </c>
      <c r="C128" s="29" t="s">
        <v>147</v>
      </c>
      <c r="D128" s="29" t="s">
        <v>49</v>
      </c>
      <c r="E128" s="29" t="s">
        <v>46</v>
      </c>
      <c r="F128" s="29" t="s">
        <v>59</v>
      </c>
      <c r="G128" s="29" t="s">
        <v>41</v>
      </c>
      <c r="H128" s="21" t="s">
        <v>39</v>
      </c>
      <c r="I128" s="146">
        <v>1124</v>
      </c>
      <c r="J128" s="143">
        <f t="shared" si="15"/>
        <v>305.19</v>
      </c>
      <c r="K128" s="146">
        <f t="shared" si="16"/>
        <v>27.15</v>
      </c>
      <c r="L128" s="34">
        <v>26</v>
      </c>
      <c r="M128" s="34"/>
      <c r="N128" s="34">
        <v>63</v>
      </c>
      <c r="O128" s="34">
        <v>21.11</v>
      </c>
      <c r="P128" s="34">
        <v>8</v>
      </c>
      <c r="Q128" s="34">
        <v>4</v>
      </c>
      <c r="R128" s="34">
        <v>53</v>
      </c>
      <c r="S128" s="34"/>
      <c r="T128" s="34">
        <v>5</v>
      </c>
      <c r="U128" s="34"/>
      <c r="V128" s="34">
        <v>5</v>
      </c>
      <c r="W128" s="34"/>
      <c r="X128" s="34">
        <v>11</v>
      </c>
      <c r="Y128" s="34">
        <v>9.16</v>
      </c>
      <c r="Z128" s="34">
        <v>4</v>
      </c>
      <c r="AA128" s="34"/>
      <c r="AB128" s="34">
        <v>27</v>
      </c>
      <c r="AC128" s="34">
        <v>5.27</v>
      </c>
      <c r="AD128" s="34">
        <v>5</v>
      </c>
      <c r="AE128" s="34"/>
      <c r="AF128" s="34">
        <v>5</v>
      </c>
      <c r="AG128" s="34"/>
      <c r="AH128" s="34">
        <v>10</v>
      </c>
      <c r="AI128" s="34">
        <v>5.56</v>
      </c>
      <c r="AJ128" s="34">
        <v>26</v>
      </c>
      <c r="AK128" s="34">
        <v>5.56</v>
      </c>
      <c r="AL128" s="34">
        <v>5</v>
      </c>
      <c r="AM128" s="34"/>
      <c r="AN128" s="34">
        <v>5</v>
      </c>
      <c r="AO128" s="34"/>
      <c r="AP128" s="34">
        <v>5</v>
      </c>
      <c r="AQ128" s="34"/>
      <c r="AR128" s="34">
        <v>11</v>
      </c>
      <c r="AS128" s="34"/>
      <c r="AT128" s="34">
        <v>94</v>
      </c>
      <c r="AU128" s="34">
        <v>41.6</v>
      </c>
      <c r="AV128" s="34">
        <v>27</v>
      </c>
      <c r="AW128" s="34">
        <v>5.56</v>
      </c>
      <c r="AX128" s="34">
        <v>343</v>
      </c>
      <c r="AY128" s="34">
        <v>137.21</v>
      </c>
      <c r="AZ128" s="34">
        <v>106</v>
      </c>
      <c r="BA128" s="34">
        <v>10.55</v>
      </c>
      <c r="BB128" s="34">
        <v>280</v>
      </c>
      <c r="BC128" s="34">
        <v>59.61</v>
      </c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</row>
    <row r="129" spans="1:239" s="14" customFormat="1" ht="81" customHeight="1" x14ac:dyDescent="0.2">
      <c r="A129" s="71" t="s">
        <v>9</v>
      </c>
      <c r="B129" s="108" t="s">
        <v>213</v>
      </c>
      <c r="C129" s="29" t="s">
        <v>137</v>
      </c>
      <c r="D129" s="29" t="s">
        <v>75</v>
      </c>
      <c r="E129" s="29" t="s">
        <v>36</v>
      </c>
      <c r="F129" s="29" t="s">
        <v>116</v>
      </c>
      <c r="G129" s="29" t="s">
        <v>41</v>
      </c>
      <c r="H129" s="29" t="s">
        <v>39</v>
      </c>
      <c r="I129" s="146">
        <v>7937</v>
      </c>
      <c r="J129" s="143">
        <f t="shared" si="15"/>
        <v>907.65</v>
      </c>
      <c r="K129" s="146">
        <f t="shared" si="16"/>
        <v>11.44</v>
      </c>
      <c r="L129" s="34">
        <v>78</v>
      </c>
      <c r="M129" s="34">
        <v>24.5</v>
      </c>
      <c r="N129" s="34">
        <v>625</v>
      </c>
      <c r="O129" s="34">
        <v>57.46</v>
      </c>
      <c r="P129" s="34">
        <v>275</v>
      </c>
      <c r="Q129" s="34">
        <v>19</v>
      </c>
      <c r="R129" s="34">
        <v>60</v>
      </c>
      <c r="S129" s="34">
        <v>15</v>
      </c>
      <c r="T129" s="34">
        <v>168</v>
      </c>
      <c r="U129" s="34">
        <v>3</v>
      </c>
      <c r="V129" s="34">
        <v>90</v>
      </c>
      <c r="W129" s="34">
        <v>19.5</v>
      </c>
      <c r="X129" s="34">
        <v>222</v>
      </c>
      <c r="Y129" s="34">
        <v>3</v>
      </c>
      <c r="Z129" s="34">
        <v>6</v>
      </c>
      <c r="AA129" s="34"/>
      <c r="AB129" s="34">
        <v>24</v>
      </c>
      <c r="AC129" s="34">
        <v>3</v>
      </c>
      <c r="AD129" s="34">
        <v>200</v>
      </c>
      <c r="AE129" s="34">
        <v>12</v>
      </c>
      <c r="AF129" s="34">
        <v>224</v>
      </c>
      <c r="AG129" s="34">
        <v>31</v>
      </c>
      <c r="AH129" s="34">
        <v>372</v>
      </c>
      <c r="AI129" s="34">
        <v>7</v>
      </c>
      <c r="AJ129" s="34">
        <v>66</v>
      </c>
      <c r="AK129" s="34">
        <v>18</v>
      </c>
      <c r="AL129" s="34">
        <v>431</v>
      </c>
      <c r="AM129" s="34">
        <v>9</v>
      </c>
      <c r="AN129" s="34">
        <v>147</v>
      </c>
      <c r="AO129" s="34">
        <v>12</v>
      </c>
      <c r="AP129" s="34">
        <v>48</v>
      </c>
      <c r="AQ129" s="34">
        <v>17.5</v>
      </c>
      <c r="AR129" s="34">
        <v>42</v>
      </c>
      <c r="AS129" s="34">
        <v>17.5</v>
      </c>
      <c r="AT129" s="34">
        <v>343</v>
      </c>
      <c r="AU129" s="34">
        <v>55</v>
      </c>
      <c r="AV129" s="34">
        <v>66</v>
      </c>
      <c r="AW129" s="34">
        <v>25</v>
      </c>
      <c r="AX129" s="34">
        <v>895</v>
      </c>
      <c r="AY129" s="34">
        <v>210</v>
      </c>
      <c r="AZ129" s="34">
        <v>876</v>
      </c>
      <c r="BA129" s="34">
        <v>87.19</v>
      </c>
      <c r="BB129" s="34">
        <v>2679</v>
      </c>
      <c r="BC129" s="34">
        <v>262</v>
      </c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</row>
    <row r="130" spans="1:239" s="14" customFormat="1" ht="85.5" customHeight="1" x14ac:dyDescent="0.2">
      <c r="A130" s="72" t="s">
        <v>10</v>
      </c>
      <c r="B130" s="108" t="s">
        <v>213</v>
      </c>
      <c r="C130" s="29" t="s">
        <v>137</v>
      </c>
      <c r="D130" s="29" t="s">
        <v>75</v>
      </c>
      <c r="E130" s="29" t="s">
        <v>46</v>
      </c>
      <c r="F130" s="29" t="s">
        <v>96</v>
      </c>
      <c r="G130" s="29" t="s">
        <v>41</v>
      </c>
      <c r="H130" s="21" t="s">
        <v>39</v>
      </c>
      <c r="I130" s="146">
        <v>106277</v>
      </c>
      <c r="J130" s="143">
        <f t="shared" si="15"/>
        <v>53142</v>
      </c>
      <c r="K130" s="146">
        <f t="shared" si="16"/>
        <v>50</v>
      </c>
      <c r="L130" s="34">
        <v>315</v>
      </c>
      <c r="M130" s="34">
        <v>158</v>
      </c>
      <c r="N130" s="34">
        <v>0</v>
      </c>
      <c r="O130" s="34"/>
      <c r="P130" s="34">
        <v>26</v>
      </c>
      <c r="Q130" s="34">
        <v>12</v>
      </c>
      <c r="R130" s="34">
        <v>21</v>
      </c>
      <c r="S130" s="34">
        <v>11</v>
      </c>
      <c r="T130" s="34">
        <v>54</v>
      </c>
      <c r="U130" s="34">
        <v>26</v>
      </c>
      <c r="V130" s="34">
        <v>12</v>
      </c>
      <c r="W130" s="34">
        <v>6</v>
      </c>
      <c r="X130" s="34">
        <v>13</v>
      </c>
      <c r="Y130" s="34">
        <v>7</v>
      </c>
      <c r="Z130" s="34">
        <v>19</v>
      </c>
      <c r="AA130" s="34">
        <v>10</v>
      </c>
      <c r="AB130" s="34">
        <v>123</v>
      </c>
      <c r="AC130" s="34">
        <v>61</v>
      </c>
      <c r="AD130" s="34">
        <v>0</v>
      </c>
      <c r="AE130" s="34"/>
      <c r="AF130" s="34">
        <v>10</v>
      </c>
      <c r="AG130" s="34">
        <v>6</v>
      </c>
      <c r="AH130" s="34">
        <v>10</v>
      </c>
      <c r="AI130" s="34">
        <v>6</v>
      </c>
      <c r="AJ130" s="34">
        <v>85</v>
      </c>
      <c r="AK130" s="34">
        <v>43</v>
      </c>
      <c r="AL130" s="34">
        <v>43</v>
      </c>
      <c r="AM130" s="34">
        <v>23</v>
      </c>
      <c r="AN130" s="34">
        <v>120</v>
      </c>
      <c r="AO130" s="34">
        <v>60</v>
      </c>
      <c r="AP130" s="34">
        <v>53</v>
      </c>
      <c r="AQ130" s="34">
        <v>26</v>
      </c>
      <c r="AR130" s="34">
        <v>6</v>
      </c>
      <c r="AS130" s="34">
        <v>4</v>
      </c>
      <c r="AT130" s="34">
        <v>2039</v>
      </c>
      <c r="AU130" s="34">
        <v>1019</v>
      </c>
      <c r="AV130" s="34">
        <v>221</v>
      </c>
      <c r="AW130" s="34">
        <v>111</v>
      </c>
      <c r="AX130" s="34">
        <v>68023</v>
      </c>
      <c r="AY130" s="34">
        <v>34010</v>
      </c>
      <c r="AZ130" s="34">
        <v>6099</v>
      </c>
      <c r="BA130" s="34">
        <v>3050</v>
      </c>
      <c r="BB130" s="34">
        <v>28985</v>
      </c>
      <c r="BC130" s="34">
        <v>14493</v>
      </c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</row>
    <row r="131" spans="1:239" s="18" customFormat="1" ht="51" customHeight="1" x14ac:dyDescent="0.2">
      <c r="A131" s="62" t="s">
        <v>11</v>
      </c>
      <c r="B131" s="117"/>
      <c r="C131" s="29"/>
      <c r="D131" s="29" t="s">
        <v>110</v>
      </c>
      <c r="E131" s="29" t="s">
        <v>110</v>
      </c>
      <c r="F131" s="29" t="s">
        <v>110</v>
      </c>
      <c r="G131" s="29" t="s">
        <v>41</v>
      </c>
      <c r="H131" s="21" t="s">
        <v>39</v>
      </c>
      <c r="I131" s="146">
        <f>I132+I133</f>
        <v>21973</v>
      </c>
      <c r="J131" s="146">
        <f>J132+J133</f>
        <v>7996.69</v>
      </c>
      <c r="K131" s="146">
        <f t="shared" si="16"/>
        <v>36.39</v>
      </c>
      <c r="L131" s="149">
        <f>L132+L133</f>
        <v>0</v>
      </c>
      <c r="M131" s="149">
        <f t="shared" ref="M131:BC131" si="27">M132+M133</f>
        <v>0</v>
      </c>
      <c r="N131" s="149">
        <f t="shared" si="27"/>
        <v>51</v>
      </c>
      <c r="O131" s="149">
        <f t="shared" si="27"/>
        <v>0.54</v>
      </c>
      <c r="P131" s="149">
        <f t="shared" si="27"/>
        <v>0</v>
      </c>
      <c r="Q131" s="149">
        <f t="shared" si="27"/>
        <v>0</v>
      </c>
      <c r="R131" s="149">
        <f t="shared" si="27"/>
        <v>156</v>
      </c>
      <c r="S131" s="149">
        <f t="shared" si="27"/>
        <v>42</v>
      </c>
      <c r="T131" s="149">
        <f t="shared" si="27"/>
        <v>1379</v>
      </c>
      <c r="U131" s="149">
        <f t="shared" si="27"/>
        <v>510.8</v>
      </c>
      <c r="V131" s="149">
        <f t="shared" si="27"/>
        <v>830</v>
      </c>
      <c r="W131" s="149">
        <f t="shared" si="27"/>
        <v>368.9</v>
      </c>
      <c r="X131" s="149">
        <f t="shared" si="27"/>
        <v>0</v>
      </c>
      <c r="Y131" s="149">
        <f t="shared" si="27"/>
        <v>0</v>
      </c>
      <c r="Z131" s="149">
        <f t="shared" si="27"/>
        <v>20</v>
      </c>
      <c r="AA131" s="149">
        <f t="shared" si="27"/>
        <v>8.17</v>
      </c>
      <c r="AB131" s="149">
        <f t="shared" si="27"/>
        <v>576</v>
      </c>
      <c r="AC131" s="149">
        <f t="shared" si="27"/>
        <v>217.9</v>
      </c>
      <c r="AD131" s="149">
        <f t="shared" si="27"/>
        <v>375</v>
      </c>
      <c r="AE131" s="149">
        <f t="shared" si="27"/>
        <v>156.80000000000001</v>
      </c>
      <c r="AF131" s="149">
        <f t="shared" si="27"/>
        <v>0</v>
      </c>
      <c r="AG131" s="149">
        <f t="shared" si="27"/>
        <v>0</v>
      </c>
      <c r="AH131" s="149">
        <f t="shared" si="27"/>
        <v>107</v>
      </c>
      <c r="AI131" s="149">
        <f t="shared" si="27"/>
        <v>25</v>
      </c>
      <c r="AJ131" s="149">
        <f t="shared" si="27"/>
        <v>0</v>
      </c>
      <c r="AK131" s="149">
        <f t="shared" si="27"/>
        <v>0</v>
      </c>
      <c r="AL131" s="149">
        <f t="shared" si="27"/>
        <v>387</v>
      </c>
      <c r="AM131" s="149">
        <f t="shared" si="27"/>
        <v>141.5</v>
      </c>
      <c r="AN131" s="149">
        <f t="shared" si="27"/>
        <v>0</v>
      </c>
      <c r="AO131" s="149">
        <f t="shared" si="27"/>
        <v>0</v>
      </c>
      <c r="AP131" s="149">
        <f t="shared" si="27"/>
        <v>0</v>
      </c>
      <c r="AQ131" s="149">
        <f t="shared" si="27"/>
        <v>0</v>
      </c>
      <c r="AR131" s="149">
        <f t="shared" si="27"/>
        <v>0</v>
      </c>
      <c r="AS131" s="149">
        <f t="shared" si="27"/>
        <v>0</v>
      </c>
      <c r="AT131" s="149">
        <f t="shared" si="27"/>
        <v>2691</v>
      </c>
      <c r="AU131" s="149">
        <f t="shared" si="27"/>
        <v>1045.31</v>
      </c>
      <c r="AV131" s="149">
        <f t="shared" si="27"/>
        <v>4335</v>
      </c>
      <c r="AW131" s="149">
        <f t="shared" si="27"/>
        <v>2038.36</v>
      </c>
      <c r="AX131" s="149">
        <f t="shared" si="27"/>
        <v>11015</v>
      </c>
      <c r="AY131" s="149">
        <f t="shared" si="27"/>
        <v>3441.41</v>
      </c>
      <c r="AZ131" s="149">
        <f t="shared" si="27"/>
        <v>51</v>
      </c>
      <c r="BA131" s="149">
        <f t="shared" si="27"/>
        <v>0</v>
      </c>
      <c r="BB131" s="149">
        <f t="shared" si="27"/>
        <v>0</v>
      </c>
      <c r="BC131" s="149">
        <f t="shared" si="27"/>
        <v>0</v>
      </c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</row>
    <row r="132" spans="1:239" s="23" customFormat="1" ht="21" customHeight="1" x14ac:dyDescent="0.2">
      <c r="A132" s="64" t="s">
        <v>247</v>
      </c>
      <c r="B132" s="118" t="s">
        <v>213</v>
      </c>
      <c r="C132" s="21" t="s">
        <v>148</v>
      </c>
      <c r="D132" s="21" t="s">
        <v>36</v>
      </c>
      <c r="E132" s="21" t="s">
        <v>51</v>
      </c>
      <c r="F132" s="21" t="s">
        <v>52</v>
      </c>
      <c r="G132" s="21" t="s">
        <v>41</v>
      </c>
      <c r="H132" s="21" t="s">
        <v>39</v>
      </c>
      <c r="I132" s="147">
        <v>21123</v>
      </c>
      <c r="J132" s="143">
        <f t="shared" si="15"/>
        <v>7916.7</v>
      </c>
      <c r="K132" s="146">
        <f t="shared" si="16"/>
        <v>37.479999999999997</v>
      </c>
      <c r="L132" s="36"/>
      <c r="M132" s="36"/>
      <c r="N132" s="36"/>
      <c r="O132" s="36"/>
      <c r="P132" s="36"/>
      <c r="Q132" s="36"/>
      <c r="R132" s="36">
        <v>105</v>
      </c>
      <c r="S132" s="36">
        <v>42</v>
      </c>
      <c r="T132" s="36">
        <v>1227</v>
      </c>
      <c r="U132" s="36">
        <v>510.8</v>
      </c>
      <c r="V132" s="36">
        <v>830</v>
      </c>
      <c r="W132" s="36">
        <v>368.9</v>
      </c>
      <c r="X132" s="36"/>
      <c r="Y132" s="36"/>
      <c r="Z132" s="36"/>
      <c r="AA132" s="36"/>
      <c r="AB132" s="36">
        <v>525</v>
      </c>
      <c r="AC132" s="36">
        <v>217.9</v>
      </c>
      <c r="AD132" s="36">
        <v>375</v>
      </c>
      <c r="AE132" s="36">
        <v>156.80000000000001</v>
      </c>
      <c r="AF132" s="36"/>
      <c r="AG132" s="36"/>
      <c r="AH132" s="36">
        <v>107</v>
      </c>
      <c r="AI132" s="36">
        <v>25</v>
      </c>
      <c r="AJ132" s="36"/>
      <c r="AK132" s="36"/>
      <c r="AL132" s="36">
        <v>387</v>
      </c>
      <c r="AM132" s="36">
        <v>141.5</v>
      </c>
      <c r="AN132" s="36"/>
      <c r="AO132" s="36"/>
      <c r="AP132" s="36"/>
      <c r="AQ132" s="36"/>
      <c r="AR132" s="36"/>
      <c r="AS132" s="36"/>
      <c r="AT132" s="36">
        <v>2360</v>
      </c>
      <c r="AU132" s="36">
        <v>982.9</v>
      </c>
      <c r="AV132" s="36">
        <v>4233</v>
      </c>
      <c r="AW132" s="36">
        <v>2033.9</v>
      </c>
      <c r="AX132" s="36">
        <v>10974</v>
      </c>
      <c r="AY132" s="36">
        <v>3437</v>
      </c>
      <c r="AZ132" s="36"/>
      <c r="BA132" s="36"/>
      <c r="BB132" s="36"/>
      <c r="BC132" s="36"/>
      <c r="BD132" s="60">
        <v>-10149</v>
      </c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</row>
    <row r="133" spans="1:239" s="23" customFormat="1" ht="30" customHeight="1" x14ac:dyDescent="0.2">
      <c r="A133" s="64" t="s">
        <v>248</v>
      </c>
      <c r="B133" s="118" t="s">
        <v>213</v>
      </c>
      <c r="C133" s="21" t="s">
        <v>137</v>
      </c>
      <c r="D133" s="21" t="s">
        <v>75</v>
      </c>
      <c r="E133" s="21" t="s">
        <v>46</v>
      </c>
      <c r="F133" s="21" t="s">
        <v>52</v>
      </c>
      <c r="G133" s="21" t="s">
        <v>41</v>
      </c>
      <c r="H133" s="21" t="s">
        <v>39</v>
      </c>
      <c r="I133" s="147">
        <v>850</v>
      </c>
      <c r="J133" s="143">
        <f t="shared" si="15"/>
        <v>79.989999999999995</v>
      </c>
      <c r="K133" s="146">
        <f t="shared" si="16"/>
        <v>9.41</v>
      </c>
      <c r="L133" s="36"/>
      <c r="M133" s="36"/>
      <c r="N133" s="36">
        <v>51</v>
      </c>
      <c r="O133" s="36">
        <v>0.54</v>
      </c>
      <c r="P133" s="36"/>
      <c r="Q133" s="36"/>
      <c r="R133" s="36">
        <v>51</v>
      </c>
      <c r="S133" s="36"/>
      <c r="T133" s="36">
        <v>152</v>
      </c>
      <c r="U133" s="36"/>
      <c r="V133" s="36"/>
      <c r="W133" s="36"/>
      <c r="X133" s="36"/>
      <c r="Y133" s="36"/>
      <c r="Z133" s="36">
        <v>20</v>
      </c>
      <c r="AA133" s="36">
        <v>8.17</v>
      </c>
      <c r="AB133" s="36">
        <v>51</v>
      </c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>
        <v>331</v>
      </c>
      <c r="AU133" s="36">
        <v>62.41</v>
      </c>
      <c r="AV133" s="36">
        <v>102</v>
      </c>
      <c r="AW133" s="36">
        <v>4.46</v>
      </c>
      <c r="AX133" s="36">
        <v>41</v>
      </c>
      <c r="AY133" s="36">
        <v>4.41</v>
      </c>
      <c r="AZ133" s="36">
        <v>51</v>
      </c>
      <c r="BA133" s="36"/>
      <c r="BB133" s="36"/>
      <c r="BC133" s="36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</row>
    <row r="134" spans="1:239" s="18" customFormat="1" ht="86.25" customHeight="1" x14ac:dyDescent="0.2">
      <c r="A134" s="152" t="s">
        <v>12</v>
      </c>
      <c r="B134" s="117"/>
      <c r="C134" s="29"/>
      <c r="D134" s="29"/>
      <c r="E134" s="29"/>
      <c r="F134" s="29"/>
      <c r="G134" s="29"/>
      <c r="H134" s="21"/>
      <c r="I134" s="146">
        <f>I135+I136+I137</f>
        <v>41130</v>
      </c>
      <c r="J134" s="146">
        <f>J135+J136+J137</f>
        <v>13868.99</v>
      </c>
      <c r="K134" s="146">
        <f t="shared" si="16"/>
        <v>33.72</v>
      </c>
      <c r="L134" s="149">
        <f>L135+L136+L137</f>
        <v>320</v>
      </c>
      <c r="M134" s="149">
        <f t="shared" ref="M134:BC134" si="28">M135+M136+M137</f>
        <v>88.44</v>
      </c>
      <c r="N134" s="149">
        <f t="shared" si="28"/>
        <v>920</v>
      </c>
      <c r="O134" s="149">
        <f t="shared" si="28"/>
        <v>43.35</v>
      </c>
      <c r="P134" s="149">
        <f t="shared" si="28"/>
        <v>380</v>
      </c>
      <c r="Q134" s="149">
        <f t="shared" si="28"/>
        <v>77.739999999999995</v>
      </c>
      <c r="R134" s="149">
        <f t="shared" si="28"/>
        <v>600</v>
      </c>
      <c r="S134" s="149">
        <f t="shared" si="28"/>
        <v>297.39999999999998</v>
      </c>
      <c r="T134" s="149">
        <f t="shared" si="28"/>
        <v>480</v>
      </c>
      <c r="U134" s="149">
        <f t="shared" si="28"/>
        <v>34.67</v>
      </c>
      <c r="V134" s="149">
        <f t="shared" si="28"/>
        <v>650</v>
      </c>
      <c r="W134" s="149">
        <f t="shared" si="28"/>
        <v>361.98</v>
      </c>
      <c r="X134" s="149">
        <f t="shared" si="28"/>
        <v>1940</v>
      </c>
      <c r="Y134" s="149">
        <f t="shared" si="28"/>
        <v>1125.76</v>
      </c>
      <c r="Z134" s="149">
        <f t="shared" si="28"/>
        <v>2250</v>
      </c>
      <c r="AA134" s="149">
        <f t="shared" si="28"/>
        <v>417.13</v>
      </c>
      <c r="AB134" s="149">
        <f t="shared" si="28"/>
        <v>5100</v>
      </c>
      <c r="AC134" s="149">
        <f t="shared" si="28"/>
        <v>1797.59</v>
      </c>
      <c r="AD134" s="149">
        <f t="shared" si="28"/>
        <v>640</v>
      </c>
      <c r="AE134" s="149">
        <f t="shared" si="28"/>
        <v>15.23</v>
      </c>
      <c r="AF134" s="149">
        <f t="shared" si="28"/>
        <v>2450</v>
      </c>
      <c r="AG134" s="149">
        <f t="shared" si="28"/>
        <v>1243.53</v>
      </c>
      <c r="AH134" s="149">
        <f t="shared" si="28"/>
        <v>1090</v>
      </c>
      <c r="AI134" s="149">
        <f t="shared" si="28"/>
        <v>363.04</v>
      </c>
      <c r="AJ134" s="149">
        <f t="shared" si="28"/>
        <v>4600</v>
      </c>
      <c r="AK134" s="149">
        <f t="shared" si="28"/>
        <v>1099.5999999999999</v>
      </c>
      <c r="AL134" s="149">
        <f t="shared" si="28"/>
        <v>2420</v>
      </c>
      <c r="AM134" s="149">
        <f t="shared" si="28"/>
        <v>209.46</v>
      </c>
      <c r="AN134" s="149">
        <f t="shared" si="28"/>
        <v>890</v>
      </c>
      <c r="AO134" s="149">
        <f t="shared" si="28"/>
        <v>298.3</v>
      </c>
      <c r="AP134" s="149">
        <f t="shared" si="28"/>
        <v>5400</v>
      </c>
      <c r="AQ134" s="149">
        <f t="shared" si="28"/>
        <v>2636.92</v>
      </c>
      <c r="AR134" s="149">
        <f t="shared" si="28"/>
        <v>4750</v>
      </c>
      <c r="AS134" s="149">
        <f t="shared" si="28"/>
        <v>1360</v>
      </c>
      <c r="AT134" s="149">
        <f t="shared" si="28"/>
        <v>2320</v>
      </c>
      <c r="AU134" s="149">
        <f t="shared" si="28"/>
        <v>403.72</v>
      </c>
      <c r="AV134" s="149">
        <f t="shared" si="28"/>
        <v>550</v>
      </c>
      <c r="AW134" s="149">
        <f t="shared" si="28"/>
        <v>137.30000000000001</v>
      </c>
      <c r="AX134" s="149">
        <f t="shared" si="28"/>
        <v>0</v>
      </c>
      <c r="AY134" s="149">
        <f t="shared" si="28"/>
        <v>0</v>
      </c>
      <c r="AZ134" s="149">
        <f t="shared" si="28"/>
        <v>930</v>
      </c>
      <c r="BA134" s="149">
        <f t="shared" si="28"/>
        <v>693.81</v>
      </c>
      <c r="BB134" s="149">
        <f t="shared" si="28"/>
        <v>2450</v>
      </c>
      <c r="BC134" s="149">
        <f t="shared" si="28"/>
        <v>1164.02</v>
      </c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</row>
    <row r="135" spans="1:239" s="18" customFormat="1" ht="24.75" customHeight="1" x14ac:dyDescent="0.2">
      <c r="A135" s="152"/>
      <c r="B135" s="117" t="s">
        <v>213</v>
      </c>
      <c r="C135" s="29" t="s">
        <v>134</v>
      </c>
      <c r="D135" s="29" t="s">
        <v>36</v>
      </c>
      <c r="E135" s="29" t="s">
        <v>49</v>
      </c>
      <c r="F135" s="29" t="s">
        <v>321</v>
      </c>
      <c r="G135" s="29" t="s">
        <v>41</v>
      </c>
      <c r="H135" s="21" t="s">
        <v>39</v>
      </c>
      <c r="I135" s="146">
        <v>7920</v>
      </c>
      <c r="J135" s="143">
        <f t="shared" si="15"/>
        <v>2733.72</v>
      </c>
      <c r="K135" s="146">
        <f t="shared" si="16"/>
        <v>34.520000000000003</v>
      </c>
      <c r="L135" s="34">
        <v>57</v>
      </c>
      <c r="M135" s="34">
        <v>24.5</v>
      </c>
      <c r="N135" s="34">
        <v>267</v>
      </c>
      <c r="O135" s="34">
        <v>12.9</v>
      </c>
      <c r="P135" s="34">
        <v>64</v>
      </c>
      <c r="Q135" s="34">
        <v>19.010000000000002</v>
      </c>
      <c r="R135" s="34">
        <v>74</v>
      </c>
      <c r="S135" s="34">
        <v>45.96</v>
      </c>
      <c r="T135" s="34">
        <v>133</v>
      </c>
      <c r="U135" s="34">
        <v>13.83</v>
      </c>
      <c r="V135" s="34">
        <v>124</v>
      </c>
      <c r="W135" s="34">
        <v>93</v>
      </c>
      <c r="X135" s="34">
        <v>361</v>
      </c>
      <c r="Y135" s="34">
        <v>132.04</v>
      </c>
      <c r="Z135" s="34">
        <v>250</v>
      </c>
      <c r="AA135" s="34">
        <v>124.13</v>
      </c>
      <c r="AB135" s="34">
        <v>1416</v>
      </c>
      <c r="AC135" s="34">
        <v>386.04</v>
      </c>
      <c r="AD135" s="34">
        <v>114</v>
      </c>
      <c r="AE135" s="34">
        <v>15.23</v>
      </c>
      <c r="AF135" s="34">
        <v>450</v>
      </c>
      <c r="AG135" s="34">
        <v>272.08</v>
      </c>
      <c r="AH135" s="34">
        <v>247</v>
      </c>
      <c r="AI135" s="34">
        <v>90.26</v>
      </c>
      <c r="AJ135" s="34">
        <v>916</v>
      </c>
      <c r="AK135" s="34">
        <v>261.27999999999997</v>
      </c>
      <c r="AL135" s="34">
        <v>420</v>
      </c>
      <c r="AM135" s="34">
        <v>14.04</v>
      </c>
      <c r="AN135" s="34">
        <v>153</v>
      </c>
      <c r="AO135" s="34">
        <v>71.75</v>
      </c>
      <c r="AP135" s="34">
        <v>874</v>
      </c>
      <c r="AQ135" s="34">
        <v>492.07</v>
      </c>
      <c r="AR135" s="34">
        <v>1066</v>
      </c>
      <c r="AS135" s="34">
        <v>307.37</v>
      </c>
      <c r="AT135" s="34">
        <v>320</v>
      </c>
      <c r="AU135" s="34">
        <v>44.53</v>
      </c>
      <c r="AV135" s="34">
        <v>129</v>
      </c>
      <c r="AW135" s="34">
        <v>38.51</v>
      </c>
      <c r="AX135" s="34">
        <v>0</v>
      </c>
      <c r="AY135" s="34"/>
      <c r="AZ135" s="34">
        <v>140</v>
      </c>
      <c r="BA135" s="34">
        <v>16.440000000000001</v>
      </c>
      <c r="BB135" s="34">
        <v>345</v>
      </c>
      <c r="BC135" s="34">
        <v>258.75</v>
      </c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</row>
    <row r="136" spans="1:239" s="18" customFormat="1" ht="27.75" customHeight="1" x14ac:dyDescent="0.2">
      <c r="A136" s="152"/>
      <c r="B136" s="117" t="s">
        <v>213</v>
      </c>
      <c r="C136" s="29" t="s">
        <v>134</v>
      </c>
      <c r="D136" s="29" t="s">
        <v>36</v>
      </c>
      <c r="E136" s="29" t="s">
        <v>49</v>
      </c>
      <c r="F136" s="29" t="s">
        <v>50</v>
      </c>
      <c r="G136" s="29" t="s">
        <v>41</v>
      </c>
      <c r="H136" s="21" t="s">
        <v>39</v>
      </c>
      <c r="I136" s="146">
        <v>1660</v>
      </c>
      <c r="J136" s="143">
        <f t="shared" si="15"/>
        <v>556.77</v>
      </c>
      <c r="K136" s="146">
        <f t="shared" si="16"/>
        <v>33.54</v>
      </c>
      <c r="L136" s="34">
        <v>13</v>
      </c>
      <c r="M136" s="34">
        <v>3.2</v>
      </c>
      <c r="N136" s="34">
        <v>33</v>
      </c>
      <c r="O136" s="34">
        <v>1.52</v>
      </c>
      <c r="P136" s="34">
        <v>16</v>
      </c>
      <c r="Q136" s="34">
        <v>2.94</v>
      </c>
      <c r="R136" s="34">
        <v>26</v>
      </c>
      <c r="S136" s="34">
        <v>12.57</v>
      </c>
      <c r="T136" s="34">
        <v>17</v>
      </c>
      <c r="U136" s="34">
        <v>1.04</v>
      </c>
      <c r="V136" s="34">
        <v>26</v>
      </c>
      <c r="W136" s="34">
        <v>13.45</v>
      </c>
      <c r="X136" s="34">
        <v>79</v>
      </c>
      <c r="Y136" s="34">
        <v>49.69</v>
      </c>
      <c r="Z136" s="34">
        <v>100</v>
      </c>
      <c r="AA136" s="34">
        <v>35.200000000000003</v>
      </c>
      <c r="AB136" s="34">
        <v>184</v>
      </c>
      <c r="AC136" s="34">
        <v>70.58</v>
      </c>
      <c r="AD136" s="34">
        <v>26</v>
      </c>
      <c r="AE136" s="34"/>
      <c r="AF136" s="34">
        <v>100</v>
      </c>
      <c r="AG136" s="34">
        <v>48.57</v>
      </c>
      <c r="AH136" s="34">
        <v>43</v>
      </c>
      <c r="AI136" s="34">
        <v>13.64</v>
      </c>
      <c r="AJ136" s="34">
        <v>184</v>
      </c>
      <c r="AK136" s="34">
        <v>41.92</v>
      </c>
      <c r="AL136" s="34">
        <v>100</v>
      </c>
      <c r="AM136" s="34">
        <v>9.77</v>
      </c>
      <c r="AN136" s="34">
        <v>37</v>
      </c>
      <c r="AO136" s="34">
        <v>11.33</v>
      </c>
      <c r="AP136" s="34">
        <v>226</v>
      </c>
      <c r="AQ136" s="34">
        <v>107.24</v>
      </c>
      <c r="AR136" s="34">
        <v>184</v>
      </c>
      <c r="AS136" s="34">
        <v>52.63</v>
      </c>
      <c r="AT136" s="34">
        <v>100</v>
      </c>
      <c r="AU136" s="34">
        <v>17.96</v>
      </c>
      <c r="AV136" s="34">
        <v>21</v>
      </c>
      <c r="AW136" s="34">
        <v>4.9400000000000004</v>
      </c>
      <c r="AX136" s="34">
        <v>0</v>
      </c>
      <c r="AY136" s="34"/>
      <c r="AZ136" s="34">
        <v>40</v>
      </c>
      <c r="BA136" s="34">
        <v>13.32</v>
      </c>
      <c r="BB136" s="34">
        <v>105</v>
      </c>
      <c r="BC136" s="34">
        <v>45.26</v>
      </c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</row>
    <row r="137" spans="1:239" s="18" customFormat="1" ht="37.5" customHeight="1" x14ac:dyDescent="0.2">
      <c r="A137" s="152"/>
      <c r="B137" s="117" t="s">
        <v>292</v>
      </c>
      <c r="C137" s="29" t="s">
        <v>134</v>
      </c>
      <c r="D137" s="29" t="s">
        <v>36</v>
      </c>
      <c r="E137" s="29" t="s">
        <v>49</v>
      </c>
      <c r="F137" s="29" t="s">
        <v>50</v>
      </c>
      <c r="G137" s="29" t="s">
        <v>41</v>
      </c>
      <c r="H137" s="21" t="s">
        <v>39</v>
      </c>
      <c r="I137" s="146">
        <v>31550</v>
      </c>
      <c r="J137" s="143">
        <f t="shared" si="15"/>
        <v>10578.5</v>
      </c>
      <c r="K137" s="146">
        <f t="shared" si="16"/>
        <v>33.53</v>
      </c>
      <c r="L137" s="34">
        <v>250</v>
      </c>
      <c r="M137" s="34">
        <v>60.74</v>
      </c>
      <c r="N137" s="34">
        <v>620</v>
      </c>
      <c r="O137" s="34">
        <v>28.93</v>
      </c>
      <c r="P137" s="34">
        <v>300</v>
      </c>
      <c r="Q137" s="34">
        <v>55.79</v>
      </c>
      <c r="R137" s="34">
        <v>500</v>
      </c>
      <c r="S137" s="34">
        <v>238.87</v>
      </c>
      <c r="T137" s="34">
        <v>330</v>
      </c>
      <c r="U137" s="34">
        <v>19.8</v>
      </c>
      <c r="V137" s="34">
        <v>500</v>
      </c>
      <c r="W137" s="34">
        <v>255.53</v>
      </c>
      <c r="X137" s="34">
        <v>1500</v>
      </c>
      <c r="Y137" s="34">
        <v>944.03</v>
      </c>
      <c r="Z137" s="34">
        <v>1900</v>
      </c>
      <c r="AA137" s="34">
        <v>257.8</v>
      </c>
      <c r="AB137" s="34">
        <v>3500</v>
      </c>
      <c r="AC137" s="34">
        <v>1340.97</v>
      </c>
      <c r="AD137" s="34">
        <v>500</v>
      </c>
      <c r="AE137" s="34"/>
      <c r="AF137" s="34">
        <v>1900</v>
      </c>
      <c r="AG137" s="34">
        <v>922.88</v>
      </c>
      <c r="AH137" s="34">
        <v>800</v>
      </c>
      <c r="AI137" s="34">
        <v>259.14</v>
      </c>
      <c r="AJ137" s="34">
        <v>3500</v>
      </c>
      <c r="AK137" s="34">
        <v>796.4</v>
      </c>
      <c r="AL137" s="34">
        <v>1900</v>
      </c>
      <c r="AM137" s="34">
        <v>185.65</v>
      </c>
      <c r="AN137" s="34">
        <v>700</v>
      </c>
      <c r="AO137" s="34">
        <v>215.22</v>
      </c>
      <c r="AP137" s="34">
        <v>4300</v>
      </c>
      <c r="AQ137" s="34">
        <v>2037.61</v>
      </c>
      <c r="AR137" s="34">
        <v>3500</v>
      </c>
      <c r="AS137" s="34">
        <v>1000</v>
      </c>
      <c r="AT137" s="34">
        <v>1900</v>
      </c>
      <c r="AU137" s="34">
        <v>341.23</v>
      </c>
      <c r="AV137" s="34">
        <v>400</v>
      </c>
      <c r="AW137" s="34">
        <v>93.85</v>
      </c>
      <c r="AX137" s="34">
        <v>0</v>
      </c>
      <c r="AY137" s="34"/>
      <c r="AZ137" s="34">
        <v>750</v>
      </c>
      <c r="BA137" s="34">
        <v>664.05</v>
      </c>
      <c r="BB137" s="34">
        <v>2000</v>
      </c>
      <c r="BC137" s="34">
        <v>860.01</v>
      </c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</row>
    <row r="138" spans="1:239" s="18" customFormat="1" ht="57.75" customHeight="1" x14ac:dyDescent="0.2">
      <c r="A138" s="62" t="s">
        <v>13</v>
      </c>
      <c r="B138" s="117"/>
      <c r="C138" s="22" t="s">
        <v>148</v>
      </c>
      <c r="D138" s="22" t="s">
        <v>75</v>
      </c>
      <c r="E138" s="22" t="s">
        <v>36</v>
      </c>
      <c r="F138" s="22"/>
      <c r="G138" s="29" t="s">
        <v>41</v>
      </c>
      <c r="H138" s="29" t="s">
        <v>39</v>
      </c>
      <c r="I138" s="146">
        <f>I139+I140+I141</f>
        <v>282817</v>
      </c>
      <c r="J138" s="146">
        <f>J139+J140+J141</f>
        <v>76649.62</v>
      </c>
      <c r="K138" s="146">
        <f t="shared" si="16"/>
        <v>27.1</v>
      </c>
      <c r="L138" s="149">
        <f>L139+L140+L141</f>
        <v>4489</v>
      </c>
      <c r="M138" s="149">
        <f t="shared" ref="M138:BC138" si="29">M139+M140+M141</f>
        <v>4489</v>
      </c>
      <c r="N138" s="149">
        <f t="shared" si="29"/>
        <v>20201</v>
      </c>
      <c r="O138" s="149">
        <f t="shared" si="29"/>
        <v>0</v>
      </c>
      <c r="P138" s="149">
        <f t="shared" si="29"/>
        <v>11223</v>
      </c>
      <c r="Q138" s="149">
        <f t="shared" si="29"/>
        <v>0</v>
      </c>
      <c r="R138" s="149">
        <f t="shared" si="29"/>
        <v>11223</v>
      </c>
      <c r="S138" s="149">
        <f t="shared" si="29"/>
        <v>1122.3</v>
      </c>
      <c r="T138" s="149">
        <f t="shared" si="29"/>
        <v>4489</v>
      </c>
      <c r="U138" s="149">
        <f t="shared" si="29"/>
        <v>2244.5</v>
      </c>
      <c r="V138" s="149">
        <f t="shared" si="29"/>
        <v>4489</v>
      </c>
      <c r="W138" s="149">
        <f t="shared" si="29"/>
        <v>2244.5</v>
      </c>
      <c r="X138" s="149">
        <f t="shared" si="29"/>
        <v>4489</v>
      </c>
      <c r="Y138" s="149">
        <f t="shared" si="29"/>
        <v>0</v>
      </c>
      <c r="Z138" s="149">
        <f t="shared" si="29"/>
        <v>6734</v>
      </c>
      <c r="AA138" s="149">
        <f t="shared" si="29"/>
        <v>3366</v>
      </c>
      <c r="AB138" s="149">
        <f t="shared" si="29"/>
        <v>11223</v>
      </c>
      <c r="AC138" s="149">
        <f t="shared" si="29"/>
        <v>1122.3</v>
      </c>
      <c r="AD138" s="149">
        <f t="shared" si="29"/>
        <v>5611</v>
      </c>
      <c r="AE138" s="149">
        <f t="shared" si="29"/>
        <v>0</v>
      </c>
      <c r="AF138" s="149">
        <f t="shared" si="29"/>
        <v>10100</v>
      </c>
      <c r="AG138" s="149">
        <f t="shared" si="29"/>
        <v>0</v>
      </c>
      <c r="AH138" s="149">
        <f t="shared" si="29"/>
        <v>2245</v>
      </c>
      <c r="AI138" s="149">
        <f t="shared" si="29"/>
        <v>0</v>
      </c>
      <c r="AJ138" s="149">
        <f t="shared" si="29"/>
        <v>5611</v>
      </c>
      <c r="AK138" s="149">
        <f t="shared" si="29"/>
        <v>0</v>
      </c>
      <c r="AL138" s="149">
        <f t="shared" si="29"/>
        <v>6734</v>
      </c>
      <c r="AM138" s="149">
        <f t="shared" si="29"/>
        <v>0</v>
      </c>
      <c r="AN138" s="149">
        <f t="shared" si="29"/>
        <v>8978</v>
      </c>
      <c r="AO138" s="149">
        <f t="shared" si="29"/>
        <v>8977.85</v>
      </c>
      <c r="AP138" s="149">
        <f t="shared" si="29"/>
        <v>2245</v>
      </c>
      <c r="AQ138" s="149">
        <f t="shared" si="29"/>
        <v>0</v>
      </c>
      <c r="AR138" s="149">
        <f t="shared" si="29"/>
        <v>6734</v>
      </c>
      <c r="AS138" s="149">
        <f t="shared" si="29"/>
        <v>4488</v>
      </c>
      <c r="AT138" s="149">
        <f t="shared" si="29"/>
        <v>26935</v>
      </c>
      <c r="AU138" s="149">
        <f t="shared" si="29"/>
        <v>5387</v>
      </c>
      <c r="AV138" s="149">
        <f t="shared" si="29"/>
        <v>11223</v>
      </c>
      <c r="AW138" s="149">
        <f t="shared" si="29"/>
        <v>0</v>
      </c>
      <c r="AX138" s="149">
        <f t="shared" si="29"/>
        <v>46014</v>
      </c>
      <c r="AY138" s="149">
        <f t="shared" si="29"/>
        <v>23006.99</v>
      </c>
      <c r="AZ138" s="149">
        <f t="shared" si="29"/>
        <v>22446</v>
      </c>
      <c r="BA138" s="149">
        <f t="shared" si="29"/>
        <v>20201.18</v>
      </c>
      <c r="BB138" s="149">
        <f t="shared" si="29"/>
        <v>49381</v>
      </c>
      <c r="BC138" s="149">
        <f t="shared" si="29"/>
        <v>0</v>
      </c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</row>
    <row r="139" spans="1:239" s="23" customFormat="1" ht="18" customHeight="1" x14ac:dyDescent="0.2">
      <c r="A139" s="64" t="s">
        <v>179</v>
      </c>
      <c r="B139" s="118" t="s">
        <v>139</v>
      </c>
      <c r="C139" s="52" t="s">
        <v>148</v>
      </c>
      <c r="D139" s="52" t="s">
        <v>75</v>
      </c>
      <c r="E139" s="52" t="s">
        <v>36</v>
      </c>
      <c r="F139" s="52" t="s">
        <v>119</v>
      </c>
      <c r="G139" s="21" t="s">
        <v>41</v>
      </c>
      <c r="H139" s="21" t="s">
        <v>39</v>
      </c>
      <c r="I139" s="147">
        <v>29199</v>
      </c>
      <c r="J139" s="143">
        <f t="shared" si="15"/>
        <v>10368.86</v>
      </c>
      <c r="K139" s="146">
        <f t="shared" si="16"/>
        <v>35.51</v>
      </c>
      <c r="L139" s="36">
        <v>2963</v>
      </c>
      <c r="M139" s="36">
        <v>2962.74</v>
      </c>
      <c r="N139" s="36">
        <v>12902</v>
      </c>
      <c r="O139" s="36"/>
      <c r="P139" s="36"/>
      <c r="Q139" s="36"/>
      <c r="R139" s="36">
        <v>2963</v>
      </c>
      <c r="S139" s="36">
        <v>740.72</v>
      </c>
      <c r="T139" s="36"/>
      <c r="U139" s="36"/>
      <c r="V139" s="36">
        <v>2963</v>
      </c>
      <c r="W139" s="36">
        <v>1481.37</v>
      </c>
      <c r="X139" s="36"/>
      <c r="Y139" s="36"/>
      <c r="Z139" s="36">
        <v>4444</v>
      </c>
      <c r="AA139" s="36">
        <v>2221.56</v>
      </c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>
        <v>1482</v>
      </c>
      <c r="AS139" s="36">
        <v>1481.04</v>
      </c>
      <c r="AT139" s="36"/>
      <c r="AU139" s="36"/>
      <c r="AV139" s="36"/>
      <c r="AW139" s="36"/>
      <c r="AX139" s="36"/>
      <c r="AY139" s="36"/>
      <c r="AZ139" s="36">
        <v>1482</v>
      </c>
      <c r="BA139" s="36">
        <v>1481.43</v>
      </c>
      <c r="BB139" s="36"/>
      <c r="BC139" s="36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</row>
    <row r="140" spans="1:239" s="23" customFormat="1" ht="21" customHeight="1" x14ac:dyDescent="0.2">
      <c r="A140" s="159" t="s">
        <v>180</v>
      </c>
      <c r="B140" s="160" t="s">
        <v>213</v>
      </c>
      <c r="C140" s="52" t="s">
        <v>148</v>
      </c>
      <c r="D140" s="52" t="s">
        <v>75</v>
      </c>
      <c r="E140" s="52" t="s">
        <v>36</v>
      </c>
      <c r="F140" s="52" t="s">
        <v>119</v>
      </c>
      <c r="G140" s="21" t="s">
        <v>41</v>
      </c>
      <c r="H140" s="21" t="s">
        <v>39</v>
      </c>
      <c r="I140" s="147">
        <v>15042</v>
      </c>
      <c r="J140" s="143">
        <f t="shared" si="15"/>
        <v>5341.37</v>
      </c>
      <c r="K140" s="146">
        <f t="shared" si="16"/>
        <v>35.51</v>
      </c>
      <c r="L140" s="36">
        <v>1526</v>
      </c>
      <c r="M140" s="36">
        <v>1526.26</v>
      </c>
      <c r="N140" s="36">
        <v>6647</v>
      </c>
      <c r="O140" s="36"/>
      <c r="P140" s="36">
        <v>0</v>
      </c>
      <c r="Q140" s="36"/>
      <c r="R140" s="36">
        <v>1526</v>
      </c>
      <c r="S140" s="36">
        <v>381.58</v>
      </c>
      <c r="T140" s="36">
        <v>0</v>
      </c>
      <c r="U140" s="36"/>
      <c r="V140" s="36">
        <v>1526</v>
      </c>
      <c r="W140" s="36">
        <v>763.13</v>
      </c>
      <c r="X140" s="36">
        <v>0</v>
      </c>
      <c r="Y140" s="36"/>
      <c r="Z140" s="36">
        <v>2290</v>
      </c>
      <c r="AA140" s="36">
        <v>1144.44</v>
      </c>
      <c r="AB140" s="36">
        <v>0</v>
      </c>
      <c r="AC140" s="36"/>
      <c r="AD140" s="36">
        <v>0</v>
      </c>
      <c r="AE140" s="36"/>
      <c r="AF140" s="36">
        <v>0</v>
      </c>
      <c r="AG140" s="36"/>
      <c r="AH140" s="36">
        <v>0</v>
      </c>
      <c r="AI140" s="36"/>
      <c r="AJ140" s="36">
        <v>0</v>
      </c>
      <c r="AK140" s="36"/>
      <c r="AL140" s="36">
        <v>0</v>
      </c>
      <c r="AM140" s="36"/>
      <c r="AN140" s="36">
        <v>0</v>
      </c>
      <c r="AO140" s="36"/>
      <c r="AP140" s="36">
        <v>0</v>
      </c>
      <c r="AQ140" s="36"/>
      <c r="AR140" s="36">
        <v>764</v>
      </c>
      <c r="AS140" s="36">
        <v>762.96</v>
      </c>
      <c r="AT140" s="36">
        <v>0</v>
      </c>
      <c r="AU140" s="36"/>
      <c r="AV140" s="36">
        <v>0</v>
      </c>
      <c r="AW140" s="36"/>
      <c r="AX140" s="36">
        <v>0</v>
      </c>
      <c r="AY140" s="36"/>
      <c r="AZ140" s="36">
        <v>763</v>
      </c>
      <c r="BA140" s="36">
        <v>763</v>
      </c>
      <c r="BB140" s="36">
        <v>0</v>
      </c>
      <c r="BC140" s="36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</row>
    <row r="141" spans="1:239" s="23" customFormat="1" ht="21" customHeight="1" x14ac:dyDescent="0.2">
      <c r="A141" s="159"/>
      <c r="B141" s="161"/>
      <c r="C141" s="52" t="s">
        <v>148</v>
      </c>
      <c r="D141" s="52" t="s">
        <v>75</v>
      </c>
      <c r="E141" s="52" t="s">
        <v>36</v>
      </c>
      <c r="F141" s="52" t="s">
        <v>320</v>
      </c>
      <c r="G141" s="21" t="s">
        <v>41</v>
      </c>
      <c r="H141" s="21" t="s">
        <v>39</v>
      </c>
      <c r="I141" s="147">
        <v>238576</v>
      </c>
      <c r="J141" s="143">
        <f t="shared" si="15"/>
        <v>60939.39</v>
      </c>
      <c r="K141" s="146">
        <f t="shared" si="16"/>
        <v>25.54</v>
      </c>
      <c r="L141" s="36">
        <v>0</v>
      </c>
      <c r="M141" s="36"/>
      <c r="N141" s="36">
        <v>652</v>
      </c>
      <c r="O141" s="36"/>
      <c r="P141" s="36">
        <v>11223</v>
      </c>
      <c r="Q141" s="36"/>
      <c r="R141" s="36">
        <v>6734</v>
      </c>
      <c r="S141" s="36"/>
      <c r="T141" s="36">
        <v>4489</v>
      </c>
      <c r="U141" s="36">
        <v>2244.5</v>
      </c>
      <c r="V141" s="36">
        <v>0</v>
      </c>
      <c r="W141" s="36"/>
      <c r="X141" s="36">
        <v>4489</v>
      </c>
      <c r="Y141" s="36"/>
      <c r="Z141" s="36">
        <v>0</v>
      </c>
      <c r="AA141" s="36"/>
      <c r="AB141" s="36">
        <v>11223</v>
      </c>
      <c r="AC141" s="36">
        <v>1122.3</v>
      </c>
      <c r="AD141" s="36">
        <v>5611</v>
      </c>
      <c r="AE141" s="36"/>
      <c r="AF141" s="36">
        <v>10100</v>
      </c>
      <c r="AG141" s="36"/>
      <c r="AH141" s="36">
        <v>2245</v>
      </c>
      <c r="AI141" s="36"/>
      <c r="AJ141" s="36">
        <v>5611</v>
      </c>
      <c r="AK141" s="36"/>
      <c r="AL141" s="36">
        <v>6734</v>
      </c>
      <c r="AM141" s="36"/>
      <c r="AN141" s="36">
        <v>8978</v>
      </c>
      <c r="AO141" s="36">
        <v>8977.85</v>
      </c>
      <c r="AP141" s="36">
        <v>2245</v>
      </c>
      <c r="AQ141" s="36"/>
      <c r="AR141" s="36">
        <v>4488</v>
      </c>
      <c r="AS141" s="36">
        <v>2244</v>
      </c>
      <c r="AT141" s="36">
        <v>26935</v>
      </c>
      <c r="AU141" s="36">
        <v>5387</v>
      </c>
      <c r="AV141" s="36">
        <v>11223</v>
      </c>
      <c r="AW141" s="36"/>
      <c r="AX141" s="36">
        <v>46014</v>
      </c>
      <c r="AY141" s="36">
        <v>23006.99</v>
      </c>
      <c r="AZ141" s="36">
        <v>20201</v>
      </c>
      <c r="BA141" s="36">
        <v>17956.75</v>
      </c>
      <c r="BB141" s="36">
        <v>49381</v>
      </c>
      <c r="BC141" s="36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</row>
    <row r="142" spans="1:239" s="18" customFormat="1" ht="38.25" customHeight="1" x14ac:dyDescent="0.2">
      <c r="A142" s="73" t="s">
        <v>14</v>
      </c>
      <c r="B142" s="117" t="s">
        <v>139</v>
      </c>
      <c r="C142" s="22" t="s">
        <v>148</v>
      </c>
      <c r="D142" s="22" t="s">
        <v>75</v>
      </c>
      <c r="E142" s="22" t="s">
        <v>46</v>
      </c>
      <c r="F142" s="22" t="s">
        <v>109</v>
      </c>
      <c r="G142" s="29" t="s">
        <v>41</v>
      </c>
      <c r="H142" s="21" t="s">
        <v>39</v>
      </c>
      <c r="I142" s="146">
        <v>13130</v>
      </c>
      <c r="J142" s="143">
        <f t="shared" si="15"/>
        <v>11537.24</v>
      </c>
      <c r="K142" s="146">
        <f t="shared" si="16"/>
        <v>87.87</v>
      </c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>
        <v>11264</v>
      </c>
      <c r="AY142" s="34">
        <v>9671.3799999999992</v>
      </c>
      <c r="AZ142" s="34"/>
      <c r="BA142" s="34"/>
      <c r="BB142" s="34">
        <v>1866</v>
      </c>
      <c r="BC142" s="34">
        <v>1865.86</v>
      </c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</row>
    <row r="143" spans="1:239" s="18" customFormat="1" ht="42" customHeight="1" x14ac:dyDescent="0.2">
      <c r="A143" s="74" t="s">
        <v>15</v>
      </c>
      <c r="B143" s="125" t="s">
        <v>139</v>
      </c>
      <c r="C143" s="22" t="s">
        <v>132</v>
      </c>
      <c r="D143" s="22" t="s">
        <v>45</v>
      </c>
      <c r="E143" s="22" t="s">
        <v>46</v>
      </c>
      <c r="F143" s="22" t="s">
        <v>47</v>
      </c>
      <c r="G143" s="29" t="s">
        <v>41</v>
      </c>
      <c r="H143" s="29" t="s">
        <v>39</v>
      </c>
      <c r="I143" s="146">
        <v>29009</v>
      </c>
      <c r="J143" s="143">
        <f t="shared" ref="I143:J189" si="30">M143+O143+Q143+S143+U143+W143+Y143+AA143+AC143+AE143+AG143+AI143+AK143+AM143+AO143+AQ143+AS143+AU143+AW143+AY143+BA143+BC143</f>
        <v>13632</v>
      </c>
      <c r="K143" s="146">
        <f t="shared" si="16"/>
        <v>46.99</v>
      </c>
      <c r="L143" s="34">
        <v>1448</v>
      </c>
      <c r="M143" s="34">
        <v>680</v>
      </c>
      <c r="N143" s="34">
        <v>4773</v>
      </c>
      <c r="O143" s="34">
        <v>2243</v>
      </c>
      <c r="P143" s="34">
        <v>1316</v>
      </c>
      <c r="Q143" s="34">
        <v>619</v>
      </c>
      <c r="R143" s="34">
        <v>1642</v>
      </c>
      <c r="S143" s="34">
        <v>772</v>
      </c>
      <c r="T143" s="34">
        <v>889</v>
      </c>
      <c r="U143" s="34">
        <v>417</v>
      </c>
      <c r="V143" s="34">
        <v>1105</v>
      </c>
      <c r="W143" s="34">
        <v>519</v>
      </c>
      <c r="X143" s="34">
        <v>1066</v>
      </c>
      <c r="Y143" s="34">
        <v>501</v>
      </c>
      <c r="Z143" s="34">
        <v>1442</v>
      </c>
      <c r="AA143" s="34">
        <v>678</v>
      </c>
      <c r="AB143" s="34">
        <v>1922</v>
      </c>
      <c r="AC143" s="34">
        <v>903</v>
      </c>
      <c r="AD143" s="34">
        <v>967</v>
      </c>
      <c r="AE143" s="34">
        <v>454</v>
      </c>
      <c r="AF143" s="34">
        <v>1364</v>
      </c>
      <c r="AG143" s="34">
        <v>641</v>
      </c>
      <c r="AH143" s="34">
        <v>691</v>
      </c>
      <c r="AI143" s="34">
        <v>325</v>
      </c>
      <c r="AJ143" s="34">
        <v>1614</v>
      </c>
      <c r="AK143" s="34">
        <v>758</v>
      </c>
      <c r="AL143" s="34">
        <v>1368</v>
      </c>
      <c r="AM143" s="34">
        <v>643</v>
      </c>
      <c r="AN143" s="34">
        <v>1159</v>
      </c>
      <c r="AO143" s="34">
        <v>545</v>
      </c>
      <c r="AP143" s="34">
        <v>845</v>
      </c>
      <c r="AQ143" s="34">
        <v>397</v>
      </c>
      <c r="AR143" s="34">
        <v>1605</v>
      </c>
      <c r="AS143" s="34">
        <v>754</v>
      </c>
      <c r="AT143" s="34">
        <v>1850</v>
      </c>
      <c r="AU143" s="34">
        <v>870</v>
      </c>
      <c r="AV143" s="34">
        <v>1943</v>
      </c>
      <c r="AW143" s="34">
        <v>913</v>
      </c>
      <c r="AX143" s="34"/>
      <c r="AY143" s="34"/>
      <c r="AZ143" s="34"/>
      <c r="BA143" s="34"/>
      <c r="BB143" s="34"/>
      <c r="BC143" s="34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</row>
    <row r="144" spans="1:239" s="14" customFormat="1" ht="34.5" customHeight="1" x14ac:dyDescent="0.2">
      <c r="A144" s="75" t="s">
        <v>16</v>
      </c>
      <c r="B144" s="125" t="s">
        <v>213</v>
      </c>
      <c r="C144" s="22" t="s">
        <v>137</v>
      </c>
      <c r="D144" s="22" t="s">
        <v>63</v>
      </c>
      <c r="E144" s="22" t="s">
        <v>63</v>
      </c>
      <c r="F144" s="22" t="s">
        <v>69</v>
      </c>
      <c r="G144" s="29" t="s">
        <v>41</v>
      </c>
      <c r="H144" s="29" t="s">
        <v>39</v>
      </c>
      <c r="I144" s="146">
        <v>21165</v>
      </c>
      <c r="J144" s="143">
        <f t="shared" si="30"/>
        <v>21165</v>
      </c>
      <c r="K144" s="146">
        <f t="shared" ref="K144:K196" si="31">J144/I144*100</f>
        <v>100</v>
      </c>
      <c r="L144" s="34">
        <v>900</v>
      </c>
      <c r="M144" s="34">
        <v>900</v>
      </c>
      <c r="N144" s="34">
        <v>1441</v>
      </c>
      <c r="O144" s="34">
        <v>1441</v>
      </c>
      <c r="P144" s="34">
        <v>351</v>
      </c>
      <c r="Q144" s="34">
        <v>351</v>
      </c>
      <c r="R144" s="34">
        <v>938</v>
      </c>
      <c r="S144" s="34">
        <v>938</v>
      </c>
      <c r="T144" s="34">
        <v>275</v>
      </c>
      <c r="U144" s="34">
        <v>275</v>
      </c>
      <c r="V144" s="34">
        <v>493</v>
      </c>
      <c r="W144" s="34">
        <v>493</v>
      </c>
      <c r="X144" s="34">
        <v>407</v>
      </c>
      <c r="Y144" s="34">
        <v>407</v>
      </c>
      <c r="Z144" s="34">
        <v>351</v>
      </c>
      <c r="AA144" s="34">
        <v>351</v>
      </c>
      <c r="AB144" s="34">
        <v>491</v>
      </c>
      <c r="AC144" s="34">
        <v>491</v>
      </c>
      <c r="AD144" s="34">
        <v>201</v>
      </c>
      <c r="AE144" s="34">
        <v>201</v>
      </c>
      <c r="AF144" s="34">
        <v>558</v>
      </c>
      <c r="AG144" s="34">
        <v>558</v>
      </c>
      <c r="AH144" s="34">
        <v>254</v>
      </c>
      <c r="AI144" s="34">
        <v>254</v>
      </c>
      <c r="AJ144" s="34">
        <v>610</v>
      </c>
      <c r="AK144" s="34">
        <v>610</v>
      </c>
      <c r="AL144" s="34">
        <v>375</v>
      </c>
      <c r="AM144" s="34">
        <v>375</v>
      </c>
      <c r="AN144" s="34">
        <v>520</v>
      </c>
      <c r="AO144" s="34">
        <v>520</v>
      </c>
      <c r="AP144" s="34">
        <v>369</v>
      </c>
      <c r="AQ144" s="34">
        <v>369</v>
      </c>
      <c r="AR144" s="34">
        <v>495</v>
      </c>
      <c r="AS144" s="34">
        <v>495</v>
      </c>
      <c r="AT144" s="34">
        <v>1163</v>
      </c>
      <c r="AU144" s="34">
        <v>1163</v>
      </c>
      <c r="AV144" s="34">
        <v>819</v>
      </c>
      <c r="AW144" s="34">
        <v>819</v>
      </c>
      <c r="AX144" s="34">
        <v>4828</v>
      </c>
      <c r="AY144" s="34">
        <v>4828</v>
      </c>
      <c r="AZ144" s="34">
        <v>1533</v>
      </c>
      <c r="BA144" s="34">
        <v>1533</v>
      </c>
      <c r="BB144" s="34">
        <v>3793</v>
      </c>
      <c r="BC144" s="34">
        <v>3793</v>
      </c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</row>
    <row r="145" spans="1:239" s="14" customFormat="1" ht="41.25" customHeight="1" x14ac:dyDescent="0.2">
      <c r="A145" s="75" t="s">
        <v>17</v>
      </c>
      <c r="B145" s="125" t="s">
        <v>213</v>
      </c>
      <c r="C145" s="22" t="s">
        <v>137</v>
      </c>
      <c r="D145" s="22" t="s">
        <v>75</v>
      </c>
      <c r="E145" s="22" t="s">
        <v>46</v>
      </c>
      <c r="F145" s="22" t="s">
        <v>106</v>
      </c>
      <c r="G145" s="29" t="s">
        <v>41</v>
      </c>
      <c r="H145" s="21" t="s">
        <v>39</v>
      </c>
      <c r="I145" s="146">
        <v>381517</v>
      </c>
      <c r="J145" s="143">
        <f t="shared" si="30"/>
        <v>173585.48</v>
      </c>
      <c r="K145" s="146">
        <f t="shared" si="31"/>
        <v>45.5</v>
      </c>
      <c r="L145" s="34">
        <v>15583</v>
      </c>
      <c r="M145" s="34">
        <v>6878.09</v>
      </c>
      <c r="N145" s="34">
        <v>39039</v>
      </c>
      <c r="O145" s="34">
        <v>16263.78</v>
      </c>
      <c r="P145" s="34">
        <v>10857</v>
      </c>
      <c r="Q145" s="34">
        <v>4245.63</v>
      </c>
      <c r="R145" s="34">
        <v>19729</v>
      </c>
      <c r="S145" s="34">
        <v>8177.5</v>
      </c>
      <c r="T145" s="34">
        <v>7940</v>
      </c>
      <c r="U145" s="34">
        <v>3546.19</v>
      </c>
      <c r="V145" s="34">
        <v>8479</v>
      </c>
      <c r="W145" s="34">
        <v>4529.0200000000004</v>
      </c>
      <c r="X145" s="34">
        <v>9308</v>
      </c>
      <c r="Y145" s="34">
        <v>4587.78</v>
      </c>
      <c r="Z145" s="34">
        <v>7731</v>
      </c>
      <c r="AA145" s="34">
        <v>3917.21</v>
      </c>
      <c r="AB145" s="34">
        <v>14580</v>
      </c>
      <c r="AC145" s="34">
        <v>6367.27</v>
      </c>
      <c r="AD145" s="34">
        <v>3803</v>
      </c>
      <c r="AE145" s="34">
        <v>1650.51</v>
      </c>
      <c r="AF145" s="34">
        <v>9846</v>
      </c>
      <c r="AG145" s="34">
        <v>4598.3</v>
      </c>
      <c r="AH145" s="34">
        <v>5887</v>
      </c>
      <c r="AI145" s="34">
        <v>2952.68</v>
      </c>
      <c r="AJ145" s="34">
        <v>12866</v>
      </c>
      <c r="AK145" s="34">
        <v>5068.8599999999997</v>
      </c>
      <c r="AL145" s="34">
        <v>10746</v>
      </c>
      <c r="AM145" s="34">
        <v>5173.08</v>
      </c>
      <c r="AN145" s="34">
        <v>9392</v>
      </c>
      <c r="AO145" s="34">
        <v>5002.4399999999996</v>
      </c>
      <c r="AP145" s="34">
        <v>10856</v>
      </c>
      <c r="AQ145" s="34">
        <v>4777.87</v>
      </c>
      <c r="AR145" s="34">
        <v>13992</v>
      </c>
      <c r="AS145" s="34">
        <v>6148.16</v>
      </c>
      <c r="AT145" s="34">
        <v>23176</v>
      </c>
      <c r="AU145" s="34">
        <v>11274.68</v>
      </c>
      <c r="AV145" s="34">
        <v>17295</v>
      </c>
      <c r="AW145" s="34">
        <v>8116.44</v>
      </c>
      <c r="AX145" s="34">
        <v>57651</v>
      </c>
      <c r="AY145" s="34">
        <v>27075.19</v>
      </c>
      <c r="AZ145" s="34">
        <v>21232</v>
      </c>
      <c r="BA145" s="34">
        <v>10103.450000000001</v>
      </c>
      <c r="BB145" s="34">
        <v>51529</v>
      </c>
      <c r="BC145" s="34">
        <v>23131.35</v>
      </c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</row>
    <row r="146" spans="1:239" s="14" customFormat="1" ht="62.25" customHeight="1" x14ac:dyDescent="0.2">
      <c r="A146" s="76" t="s">
        <v>181</v>
      </c>
      <c r="B146" s="125" t="s">
        <v>213</v>
      </c>
      <c r="C146" s="22" t="s">
        <v>137</v>
      </c>
      <c r="D146" s="22" t="s">
        <v>75</v>
      </c>
      <c r="E146" s="22" t="s">
        <v>46</v>
      </c>
      <c r="F146" s="22" t="s">
        <v>87</v>
      </c>
      <c r="G146" s="29" t="s">
        <v>41</v>
      </c>
      <c r="H146" s="21" t="s">
        <v>39</v>
      </c>
      <c r="I146" s="146">
        <v>7851</v>
      </c>
      <c r="J146" s="143">
        <f t="shared" si="30"/>
        <v>2044.97</v>
      </c>
      <c r="K146" s="146">
        <f t="shared" si="31"/>
        <v>26.05</v>
      </c>
      <c r="L146" s="56">
        <v>346</v>
      </c>
      <c r="M146" s="56">
        <v>97.57</v>
      </c>
      <c r="N146" s="34">
        <v>354</v>
      </c>
      <c r="O146" s="34">
        <v>91.45</v>
      </c>
      <c r="P146" s="34">
        <v>142</v>
      </c>
      <c r="Q146" s="34">
        <v>33.25</v>
      </c>
      <c r="R146" s="34">
        <v>399</v>
      </c>
      <c r="S146" s="34">
        <v>87.98</v>
      </c>
      <c r="T146" s="34">
        <v>171</v>
      </c>
      <c r="U146" s="34">
        <v>44.95</v>
      </c>
      <c r="V146" s="34">
        <v>131</v>
      </c>
      <c r="W146" s="34">
        <v>35.68</v>
      </c>
      <c r="X146" s="34">
        <v>137</v>
      </c>
      <c r="Y146" s="34">
        <v>35.5</v>
      </c>
      <c r="Z146" s="34">
        <v>118</v>
      </c>
      <c r="AA146" s="34">
        <v>30.38</v>
      </c>
      <c r="AB146" s="34">
        <v>158</v>
      </c>
      <c r="AC146" s="34">
        <v>43.32</v>
      </c>
      <c r="AD146" s="34">
        <v>38</v>
      </c>
      <c r="AE146" s="34">
        <v>9.49</v>
      </c>
      <c r="AF146" s="34">
        <v>359</v>
      </c>
      <c r="AG146" s="34">
        <v>107.41</v>
      </c>
      <c r="AH146" s="34">
        <v>118</v>
      </c>
      <c r="AI146" s="34">
        <v>27.34</v>
      </c>
      <c r="AJ146" s="34">
        <v>305</v>
      </c>
      <c r="AK146" s="34">
        <v>76.510000000000005</v>
      </c>
      <c r="AL146" s="34">
        <v>158</v>
      </c>
      <c r="AM146" s="34">
        <v>38.020000000000003</v>
      </c>
      <c r="AN146" s="34">
        <v>131</v>
      </c>
      <c r="AO146" s="34">
        <v>38.979999999999997</v>
      </c>
      <c r="AP146" s="34">
        <v>166</v>
      </c>
      <c r="AQ146" s="34">
        <v>49.24</v>
      </c>
      <c r="AR146" s="34">
        <v>155</v>
      </c>
      <c r="AS146" s="34">
        <v>46.79</v>
      </c>
      <c r="AT146" s="34">
        <v>560</v>
      </c>
      <c r="AU146" s="34">
        <v>148.69</v>
      </c>
      <c r="AV146" s="34">
        <v>78</v>
      </c>
      <c r="AW146" s="34">
        <v>15.52</v>
      </c>
      <c r="AX146" s="34">
        <v>2195</v>
      </c>
      <c r="AY146" s="34">
        <v>553.92999999999995</v>
      </c>
      <c r="AZ146" s="34">
        <v>563</v>
      </c>
      <c r="BA146" s="34">
        <v>132.22</v>
      </c>
      <c r="BB146" s="34">
        <v>1069</v>
      </c>
      <c r="BC146" s="34">
        <v>300.75</v>
      </c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</row>
    <row r="147" spans="1:239" s="18" customFormat="1" ht="47.25" customHeight="1" x14ac:dyDescent="0.2">
      <c r="A147" s="65" t="s">
        <v>18</v>
      </c>
      <c r="B147" s="126"/>
      <c r="C147" s="29" t="s">
        <v>137</v>
      </c>
      <c r="D147" s="29" t="s">
        <v>75</v>
      </c>
      <c r="E147" s="29" t="s">
        <v>36</v>
      </c>
      <c r="F147" s="29"/>
      <c r="G147" s="29" t="s">
        <v>41</v>
      </c>
      <c r="H147" s="29" t="s">
        <v>39</v>
      </c>
      <c r="I147" s="146">
        <f>I148+I149</f>
        <v>716428</v>
      </c>
      <c r="J147" s="146">
        <f>J148+J149</f>
        <v>353874.65</v>
      </c>
      <c r="K147" s="146">
        <f t="shared" si="31"/>
        <v>49.39</v>
      </c>
      <c r="L147" s="149">
        <f>L148+L149</f>
        <v>34403</v>
      </c>
      <c r="M147" s="149">
        <f t="shared" ref="M147:BC147" si="32">M148+M149</f>
        <v>16735.23</v>
      </c>
      <c r="N147" s="149">
        <f t="shared" si="32"/>
        <v>66803</v>
      </c>
      <c r="O147" s="149">
        <f t="shared" si="32"/>
        <v>34754.5</v>
      </c>
      <c r="P147" s="149">
        <f t="shared" si="32"/>
        <v>18620</v>
      </c>
      <c r="Q147" s="149">
        <f t="shared" si="32"/>
        <v>7218.66</v>
      </c>
      <c r="R147" s="149">
        <f t="shared" si="32"/>
        <v>32105</v>
      </c>
      <c r="S147" s="149">
        <f t="shared" si="32"/>
        <v>17190.38</v>
      </c>
      <c r="T147" s="149">
        <f t="shared" si="32"/>
        <v>14504</v>
      </c>
      <c r="U147" s="149">
        <f t="shared" si="32"/>
        <v>5435.04</v>
      </c>
      <c r="V147" s="149">
        <f t="shared" si="32"/>
        <v>13292</v>
      </c>
      <c r="W147" s="149">
        <f t="shared" si="32"/>
        <v>7713.47</v>
      </c>
      <c r="X147" s="149">
        <f t="shared" si="32"/>
        <v>16381</v>
      </c>
      <c r="Y147" s="149">
        <f t="shared" si="32"/>
        <v>9183.2000000000007</v>
      </c>
      <c r="Z147" s="149">
        <f t="shared" si="32"/>
        <v>15525</v>
      </c>
      <c r="AA147" s="149">
        <f t="shared" si="32"/>
        <v>7803.5</v>
      </c>
      <c r="AB147" s="149">
        <f t="shared" si="32"/>
        <v>20359</v>
      </c>
      <c r="AC147" s="149">
        <f t="shared" si="32"/>
        <v>9950.6</v>
      </c>
      <c r="AD147" s="149">
        <f t="shared" si="32"/>
        <v>7070</v>
      </c>
      <c r="AE147" s="149">
        <f t="shared" si="32"/>
        <v>2955.59</v>
      </c>
      <c r="AF147" s="149">
        <f t="shared" si="32"/>
        <v>16994</v>
      </c>
      <c r="AG147" s="149">
        <f t="shared" si="32"/>
        <v>8170.98</v>
      </c>
      <c r="AH147" s="149">
        <f t="shared" si="32"/>
        <v>11567</v>
      </c>
      <c r="AI147" s="149">
        <f t="shared" si="32"/>
        <v>5677.06</v>
      </c>
      <c r="AJ147" s="149">
        <f t="shared" si="32"/>
        <v>22276</v>
      </c>
      <c r="AK147" s="149">
        <f t="shared" si="32"/>
        <v>10443.17</v>
      </c>
      <c r="AL147" s="149">
        <f t="shared" si="32"/>
        <v>18301</v>
      </c>
      <c r="AM147" s="149">
        <f t="shared" si="32"/>
        <v>8972.58</v>
      </c>
      <c r="AN147" s="149">
        <f t="shared" si="32"/>
        <v>20425</v>
      </c>
      <c r="AO147" s="149">
        <f t="shared" si="32"/>
        <v>11783.31</v>
      </c>
      <c r="AP147" s="149">
        <f t="shared" si="32"/>
        <v>18993</v>
      </c>
      <c r="AQ147" s="149">
        <f t="shared" si="32"/>
        <v>8179.93</v>
      </c>
      <c r="AR147" s="149">
        <f t="shared" si="32"/>
        <v>26133</v>
      </c>
      <c r="AS147" s="149">
        <f t="shared" si="32"/>
        <v>11146.76</v>
      </c>
      <c r="AT147" s="149">
        <f t="shared" si="32"/>
        <v>41466</v>
      </c>
      <c r="AU147" s="149">
        <f t="shared" si="32"/>
        <v>22029.65</v>
      </c>
      <c r="AV147" s="149">
        <f t="shared" si="32"/>
        <v>30680</v>
      </c>
      <c r="AW147" s="149">
        <f t="shared" si="32"/>
        <v>16201.25</v>
      </c>
      <c r="AX147" s="149">
        <f t="shared" si="32"/>
        <v>101294</v>
      </c>
      <c r="AY147" s="149">
        <f t="shared" si="32"/>
        <v>51095.74</v>
      </c>
      <c r="AZ147" s="149">
        <f t="shared" si="32"/>
        <v>49952</v>
      </c>
      <c r="BA147" s="149">
        <f t="shared" si="32"/>
        <v>22329.56</v>
      </c>
      <c r="BB147" s="149">
        <f t="shared" si="32"/>
        <v>119285</v>
      </c>
      <c r="BC147" s="149">
        <f t="shared" si="32"/>
        <v>58904.49</v>
      </c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</row>
    <row r="148" spans="1:239" s="23" customFormat="1" ht="15.75" customHeight="1" x14ac:dyDescent="0.2">
      <c r="A148" s="66" t="s">
        <v>179</v>
      </c>
      <c r="B148" s="127"/>
      <c r="C148" s="21" t="s">
        <v>137</v>
      </c>
      <c r="D148" s="21" t="s">
        <v>75</v>
      </c>
      <c r="E148" s="21" t="s">
        <v>36</v>
      </c>
      <c r="F148" s="21" t="s">
        <v>112</v>
      </c>
      <c r="G148" s="21" t="s">
        <v>41</v>
      </c>
      <c r="H148" s="21" t="s">
        <v>39</v>
      </c>
      <c r="I148" s="147">
        <v>271715</v>
      </c>
      <c r="J148" s="143">
        <f t="shared" si="30"/>
        <v>141819.70000000001</v>
      </c>
      <c r="K148" s="146">
        <f t="shared" si="31"/>
        <v>52.19</v>
      </c>
      <c r="L148" s="36">
        <v>12180</v>
      </c>
      <c r="M148" s="36">
        <v>6708.3</v>
      </c>
      <c r="N148" s="36">
        <v>27374</v>
      </c>
      <c r="O148" s="36">
        <v>13927.21</v>
      </c>
      <c r="P148" s="36">
        <v>6112</v>
      </c>
      <c r="Q148" s="36">
        <v>2893.52</v>
      </c>
      <c r="R148" s="36">
        <v>12740</v>
      </c>
      <c r="S148" s="36">
        <v>6889.47</v>
      </c>
      <c r="T148" s="36">
        <v>4218</v>
      </c>
      <c r="U148" s="36">
        <v>2177.13</v>
      </c>
      <c r="V148" s="36">
        <v>5165</v>
      </c>
      <c r="W148" s="36">
        <v>3091.77</v>
      </c>
      <c r="X148" s="36">
        <v>6413</v>
      </c>
      <c r="Y148" s="36">
        <v>3680.57</v>
      </c>
      <c r="Z148" s="36">
        <v>5810</v>
      </c>
      <c r="AA148" s="36">
        <v>3127.59</v>
      </c>
      <c r="AB148" s="36">
        <v>7661</v>
      </c>
      <c r="AC148" s="36">
        <v>3987.91</v>
      </c>
      <c r="AD148" s="36">
        <v>2625</v>
      </c>
      <c r="AE148" s="36">
        <v>1184.58</v>
      </c>
      <c r="AF148" s="36">
        <v>6327</v>
      </c>
      <c r="AG148" s="36">
        <v>3275.02</v>
      </c>
      <c r="AH148" s="36">
        <v>4519</v>
      </c>
      <c r="AI148" s="36">
        <v>2275.2600000000002</v>
      </c>
      <c r="AJ148" s="36">
        <v>8307</v>
      </c>
      <c r="AK148" s="36">
        <v>4185.84</v>
      </c>
      <c r="AL148" s="36">
        <v>7317</v>
      </c>
      <c r="AM148" s="36">
        <v>3595.51</v>
      </c>
      <c r="AN148" s="36">
        <v>7790</v>
      </c>
      <c r="AO148" s="36">
        <v>4723.08</v>
      </c>
      <c r="AP148" s="36">
        <v>6930</v>
      </c>
      <c r="AQ148" s="36">
        <v>3295.68</v>
      </c>
      <c r="AR148" s="36">
        <v>7403</v>
      </c>
      <c r="AS148" s="36">
        <v>4467.54</v>
      </c>
      <c r="AT148" s="36">
        <v>15624</v>
      </c>
      <c r="AU148" s="36">
        <v>8832.84</v>
      </c>
      <c r="AV148" s="36">
        <v>12267</v>
      </c>
      <c r="AW148" s="36">
        <v>6492.75</v>
      </c>
      <c r="AX148" s="36">
        <v>40458</v>
      </c>
      <c r="AY148" s="36">
        <v>20478.009999999998</v>
      </c>
      <c r="AZ148" s="36">
        <v>18206</v>
      </c>
      <c r="BA148" s="36">
        <v>8947.3799999999992</v>
      </c>
      <c r="BB148" s="36">
        <v>46269</v>
      </c>
      <c r="BC148" s="36">
        <v>23582.74</v>
      </c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</row>
    <row r="149" spans="1:239" s="23" customFormat="1" ht="19.5" customHeight="1" x14ac:dyDescent="0.2">
      <c r="A149" s="66" t="s">
        <v>180</v>
      </c>
      <c r="B149" s="127"/>
      <c r="C149" s="21" t="s">
        <v>137</v>
      </c>
      <c r="D149" s="21" t="s">
        <v>75</v>
      </c>
      <c r="E149" s="21" t="s">
        <v>36</v>
      </c>
      <c r="F149" s="21" t="s">
        <v>112</v>
      </c>
      <c r="G149" s="21" t="s">
        <v>41</v>
      </c>
      <c r="H149" s="21" t="s">
        <v>39</v>
      </c>
      <c r="I149" s="147">
        <v>444713</v>
      </c>
      <c r="J149" s="143">
        <f t="shared" si="30"/>
        <v>212054.95</v>
      </c>
      <c r="K149" s="146">
        <f t="shared" si="31"/>
        <v>47.68</v>
      </c>
      <c r="L149" s="36">
        <v>22223</v>
      </c>
      <c r="M149" s="36">
        <v>10026.93</v>
      </c>
      <c r="N149" s="36">
        <v>39429</v>
      </c>
      <c r="O149" s="36">
        <v>20827.29</v>
      </c>
      <c r="P149" s="36">
        <v>12508</v>
      </c>
      <c r="Q149" s="36">
        <v>4325.1400000000003</v>
      </c>
      <c r="R149" s="36">
        <v>19365</v>
      </c>
      <c r="S149" s="36">
        <v>10300.91</v>
      </c>
      <c r="T149" s="36">
        <v>10286</v>
      </c>
      <c r="U149" s="36">
        <v>3257.91</v>
      </c>
      <c r="V149" s="36">
        <v>8127</v>
      </c>
      <c r="W149" s="36">
        <v>4621.7</v>
      </c>
      <c r="X149" s="36">
        <v>9968</v>
      </c>
      <c r="Y149" s="36">
        <v>5502.63</v>
      </c>
      <c r="Z149" s="36">
        <v>9715</v>
      </c>
      <c r="AA149" s="36">
        <v>4675.91</v>
      </c>
      <c r="AB149" s="36">
        <v>12698</v>
      </c>
      <c r="AC149" s="36">
        <v>5962.69</v>
      </c>
      <c r="AD149" s="36">
        <v>4445</v>
      </c>
      <c r="AE149" s="36">
        <v>1771.01</v>
      </c>
      <c r="AF149" s="36">
        <v>10667</v>
      </c>
      <c r="AG149" s="36">
        <v>4895.96</v>
      </c>
      <c r="AH149" s="36">
        <v>7048</v>
      </c>
      <c r="AI149" s="36">
        <v>3401.8</v>
      </c>
      <c r="AJ149" s="36">
        <v>13969</v>
      </c>
      <c r="AK149" s="36">
        <v>6257.33</v>
      </c>
      <c r="AL149" s="36">
        <v>10984</v>
      </c>
      <c r="AM149" s="36">
        <v>5377.07</v>
      </c>
      <c r="AN149" s="36">
        <v>12635</v>
      </c>
      <c r="AO149" s="36">
        <v>7060.23</v>
      </c>
      <c r="AP149" s="36">
        <v>12063</v>
      </c>
      <c r="AQ149" s="36">
        <v>4884.25</v>
      </c>
      <c r="AR149" s="36">
        <v>18730</v>
      </c>
      <c r="AS149" s="36">
        <v>6679.22</v>
      </c>
      <c r="AT149" s="36">
        <v>25842</v>
      </c>
      <c r="AU149" s="36">
        <v>13196.81</v>
      </c>
      <c r="AV149" s="36">
        <v>18413</v>
      </c>
      <c r="AW149" s="36">
        <v>9708.5</v>
      </c>
      <c r="AX149" s="36">
        <v>60836</v>
      </c>
      <c r="AY149" s="36">
        <v>30617.73</v>
      </c>
      <c r="AZ149" s="36">
        <v>31746</v>
      </c>
      <c r="BA149" s="36">
        <v>13382.18</v>
      </c>
      <c r="BB149" s="36">
        <v>73016</v>
      </c>
      <c r="BC149" s="36">
        <v>35321.75</v>
      </c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</row>
    <row r="150" spans="1:239" s="18" customFormat="1" ht="57.75" customHeight="1" x14ac:dyDescent="0.2">
      <c r="A150" s="62" t="s">
        <v>19</v>
      </c>
      <c r="B150" s="126" t="s">
        <v>213</v>
      </c>
      <c r="C150" s="29" t="s">
        <v>137</v>
      </c>
      <c r="D150" s="29" t="s">
        <v>75</v>
      </c>
      <c r="E150" s="29" t="s">
        <v>36</v>
      </c>
      <c r="F150" s="29" t="s">
        <v>113</v>
      </c>
      <c r="G150" s="29" t="s">
        <v>41</v>
      </c>
      <c r="H150" s="21" t="s">
        <v>39</v>
      </c>
      <c r="I150" s="146">
        <v>98383</v>
      </c>
      <c r="J150" s="143">
        <f t="shared" si="30"/>
        <v>22718</v>
      </c>
      <c r="K150" s="146">
        <f t="shared" si="31"/>
        <v>23.09</v>
      </c>
      <c r="L150" s="38">
        <v>4216</v>
      </c>
      <c r="M150" s="38">
        <v>836.58</v>
      </c>
      <c r="N150" s="38">
        <v>11244</v>
      </c>
      <c r="O150" s="38">
        <v>2342.25</v>
      </c>
      <c r="P150" s="38">
        <v>1687</v>
      </c>
      <c r="Q150" s="38">
        <v>775.43</v>
      </c>
      <c r="R150" s="38">
        <v>5060</v>
      </c>
      <c r="S150" s="38">
        <v>775.43</v>
      </c>
      <c r="T150" s="38">
        <v>2249</v>
      </c>
      <c r="U150" s="38">
        <v>250.42</v>
      </c>
      <c r="V150" s="38">
        <v>2249</v>
      </c>
      <c r="W150" s="38">
        <v>558.23</v>
      </c>
      <c r="X150" s="38">
        <v>3373</v>
      </c>
      <c r="Y150" s="38">
        <v>276.94</v>
      </c>
      <c r="Z150" s="38">
        <v>2417</v>
      </c>
      <c r="AA150" s="38">
        <v>725.36</v>
      </c>
      <c r="AB150" s="38">
        <v>4610</v>
      </c>
      <c r="AC150" s="38">
        <v>830.82</v>
      </c>
      <c r="AD150" s="38">
        <v>562</v>
      </c>
      <c r="AE150" s="38">
        <v>166.61</v>
      </c>
      <c r="AF150" s="38">
        <v>2249</v>
      </c>
      <c r="AG150" s="38">
        <v>452.63</v>
      </c>
      <c r="AH150" s="38">
        <v>1687</v>
      </c>
      <c r="AI150" s="38">
        <v>554.71</v>
      </c>
      <c r="AJ150" s="38">
        <v>1687</v>
      </c>
      <c r="AK150" s="38">
        <v>837.47</v>
      </c>
      <c r="AL150" s="38">
        <v>3935</v>
      </c>
      <c r="AM150" s="38">
        <v>487.06</v>
      </c>
      <c r="AN150" s="38">
        <v>2530</v>
      </c>
      <c r="AO150" s="38">
        <v>1170.23</v>
      </c>
      <c r="AP150" s="38">
        <v>2530</v>
      </c>
      <c r="AQ150" s="38">
        <v>611.48</v>
      </c>
      <c r="AR150" s="38">
        <v>2811</v>
      </c>
      <c r="AS150" s="38">
        <v>502.48</v>
      </c>
      <c r="AT150" s="38">
        <v>4779</v>
      </c>
      <c r="AU150" s="38">
        <v>1377.88</v>
      </c>
      <c r="AV150" s="38">
        <v>4779</v>
      </c>
      <c r="AW150" s="38">
        <v>1003.19</v>
      </c>
      <c r="AX150" s="38">
        <v>14055</v>
      </c>
      <c r="AY150" s="38">
        <v>2958.61</v>
      </c>
      <c r="AZ150" s="38">
        <v>5622</v>
      </c>
      <c r="BA150" s="38">
        <v>1415.27</v>
      </c>
      <c r="BB150" s="38">
        <v>14052</v>
      </c>
      <c r="BC150" s="38">
        <v>3808.92</v>
      </c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</row>
    <row r="151" spans="1:239" s="18" customFormat="1" ht="57.75" customHeight="1" x14ac:dyDescent="0.2">
      <c r="A151" s="62" t="s">
        <v>20</v>
      </c>
      <c r="B151" s="126" t="s">
        <v>213</v>
      </c>
      <c r="C151" s="29" t="s">
        <v>137</v>
      </c>
      <c r="D151" s="29" t="s">
        <v>75</v>
      </c>
      <c r="E151" s="29" t="s">
        <v>46</v>
      </c>
      <c r="F151" s="29" t="s">
        <v>107</v>
      </c>
      <c r="G151" s="29" t="s">
        <v>41</v>
      </c>
      <c r="H151" s="21" t="s">
        <v>39</v>
      </c>
      <c r="I151" s="146">
        <v>287602</v>
      </c>
      <c r="J151" s="143">
        <f t="shared" si="30"/>
        <v>128010</v>
      </c>
      <c r="K151" s="146">
        <f t="shared" si="31"/>
        <v>44.51</v>
      </c>
      <c r="L151" s="38">
        <v>14415</v>
      </c>
      <c r="M151" s="38">
        <v>7544.77</v>
      </c>
      <c r="N151" s="38">
        <v>22829</v>
      </c>
      <c r="O151" s="38">
        <v>10649.79</v>
      </c>
      <c r="P151" s="38">
        <v>6149</v>
      </c>
      <c r="Q151" s="38">
        <v>3028.79</v>
      </c>
      <c r="R151" s="38">
        <v>11135</v>
      </c>
      <c r="S151" s="38">
        <v>5509.61</v>
      </c>
      <c r="T151" s="38">
        <v>5670</v>
      </c>
      <c r="U151" s="38">
        <v>2026.28</v>
      </c>
      <c r="V151" s="38">
        <v>6909</v>
      </c>
      <c r="W151" s="38">
        <v>3060.39</v>
      </c>
      <c r="X151" s="38">
        <v>8968</v>
      </c>
      <c r="Y151" s="38">
        <v>3253.58</v>
      </c>
      <c r="Z151" s="38">
        <v>6382</v>
      </c>
      <c r="AA151" s="38">
        <v>2619.6999999999998</v>
      </c>
      <c r="AB151" s="38">
        <v>9910</v>
      </c>
      <c r="AC151" s="38">
        <v>4023.25</v>
      </c>
      <c r="AD151" s="38">
        <v>4187</v>
      </c>
      <c r="AE151" s="38">
        <v>1903.69</v>
      </c>
      <c r="AF151" s="38">
        <v>8882</v>
      </c>
      <c r="AG151" s="38">
        <v>3554.95</v>
      </c>
      <c r="AH151" s="38">
        <v>5309</v>
      </c>
      <c r="AI151" s="38">
        <v>2346.87</v>
      </c>
      <c r="AJ151" s="38">
        <v>7632</v>
      </c>
      <c r="AK151" s="38">
        <v>3424.07</v>
      </c>
      <c r="AL151" s="38">
        <v>7971</v>
      </c>
      <c r="AM151" s="38">
        <v>3172.9</v>
      </c>
      <c r="AN151" s="38">
        <v>10594</v>
      </c>
      <c r="AO151" s="38">
        <v>4051.43</v>
      </c>
      <c r="AP151" s="38">
        <v>7092</v>
      </c>
      <c r="AQ151" s="38">
        <v>2501.94</v>
      </c>
      <c r="AR151" s="38">
        <v>10379</v>
      </c>
      <c r="AS151" s="38">
        <v>4000.78</v>
      </c>
      <c r="AT151" s="38">
        <v>16394</v>
      </c>
      <c r="AU151" s="38">
        <v>7604.71</v>
      </c>
      <c r="AV151" s="38">
        <v>12208</v>
      </c>
      <c r="AW151" s="38">
        <v>6137.67</v>
      </c>
      <c r="AX151" s="38">
        <v>44317</v>
      </c>
      <c r="AY151" s="38">
        <v>21611.22</v>
      </c>
      <c r="AZ151" s="38">
        <v>16701</v>
      </c>
      <c r="BA151" s="38">
        <v>7029.69</v>
      </c>
      <c r="BB151" s="38">
        <v>43569</v>
      </c>
      <c r="BC151" s="38">
        <v>18953.919999999998</v>
      </c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</row>
    <row r="152" spans="1:239" s="18" customFormat="1" ht="42.75" customHeight="1" x14ac:dyDescent="0.2">
      <c r="A152" s="62" t="s">
        <v>21</v>
      </c>
      <c r="B152" s="126" t="s">
        <v>213</v>
      </c>
      <c r="C152" s="29" t="s">
        <v>137</v>
      </c>
      <c r="D152" s="29" t="s">
        <v>75</v>
      </c>
      <c r="E152" s="29" t="s">
        <v>46</v>
      </c>
      <c r="F152" s="29" t="s">
        <v>95</v>
      </c>
      <c r="G152" s="29" t="s">
        <v>41</v>
      </c>
      <c r="H152" s="29" t="s">
        <v>39</v>
      </c>
      <c r="I152" s="146">
        <v>9340</v>
      </c>
      <c r="J152" s="143">
        <f t="shared" si="30"/>
        <v>3430.22</v>
      </c>
      <c r="K152" s="146">
        <f t="shared" si="31"/>
        <v>36.729999999999997</v>
      </c>
      <c r="L152" s="34">
        <v>370</v>
      </c>
      <c r="M152" s="34">
        <v>111.47</v>
      </c>
      <c r="N152" s="34">
        <v>598</v>
      </c>
      <c r="O152" s="34">
        <v>248.27</v>
      </c>
      <c r="P152" s="34">
        <v>199</v>
      </c>
      <c r="Q152" s="34">
        <v>78.459999999999994</v>
      </c>
      <c r="R152" s="34">
        <v>541</v>
      </c>
      <c r="S152" s="34">
        <v>201.8</v>
      </c>
      <c r="T152" s="34">
        <v>171</v>
      </c>
      <c r="U152" s="34">
        <v>33.909999999999997</v>
      </c>
      <c r="V152" s="34">
        <v>285</v>
      </c>
      <c r="W152" s="34">
        <v>73.400000000000006</v>
      </c>
      <c r="X152" s="34">
        <v>188</v>
      </c>
      <c r="Y152" s="34">
        <v>89.97</v>
      </c>
      <c r="Z152" s="34">
        <v>142</v>
      </c>
      <c r="AA152" s="34">
        <v>78.75</v>
      </c>
      <c r="AB152" s="34">
        <v>313</v>
      </c>
      <c r="AC152" s="34">
        <v>55.01</v>
      </c>
      <c r="AD152" s="34">
        <v>103</v>
      </c>
      <c r="AE152" s="34">
        <v>22.01</v>
      </c>
      <c r="AF152" s="34">
        <v>313</v>
      </c>
      <c r="AG152" s="34">
        <v>42.41</v>
      </c>
      <c r="AH152" s="34">
        <v>114</v>
      </c>
      <c r="AI152" s="34">
        <v>0.87</v>
      </c>
      <c r="AJ152" s="34">
        <v>182</v>
      </c>
      <c r="AK152" s="34">
        <v>65.72</v>
      </c>
      <c r="AL152" s="34">
        <v>278</v>
      </c>
      <c r="AM152" s="34">
        <v>156.29</v>
      </c>
      <c r="AN152" s="34">
        <v>256</v>
      </c>
      <c r="AO152" s="34">
        <v>93.93</v>
      </c>
      <c r="AP152" s="34">
        <v>194</v>
      </c>
      <c r="AQ152" s="34">
        <v>45.45</v>
      </c>
      <c r="AR152" s="34">
        <v>256</v>
      </c>
      <c r="AS152" s="34">
        <v>118.56</v>
      </c>
      <c r="AT152" s="34">
        <v>621</v>
      </c>
      <c r="AU152" s="34">
        <v>145.91999999999999</v>
      </c>
      <c r="AV152" s="34">
        <v>479</v>
      </c>
      <c r="AW152" s="34">
        <v>284.17</v>
      </c>
      <c r="AX152" s="34">
        <v>1568</v>
      </c>
      <c r="AY152" s="34">
        <v>527.66999999999996</v>
      </c>
      <c r="AZ152" s="34">
        <v>674</v>
      </c>
      <c r="BA152" s="34">
        <v>220.04</v>
      </c>
      <c r="BB152" s="34">
        <v>1495</v>
      </c>
      <c r="BC152" s="34">
        <v>736.14</v>
      </c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</row>
    <row r="153" spans="1:239" s="18" customFormat="1" ht="50.25" customHeight="1" x14ac:dyDescent="0.2">
      <c r="A153" s="62" t="s">
        <v>22</v>
      </c>
      <c r="B153" s="117" t="s">
        <v>213</v>
      </c>
      <c r="C153" s="29" t="s">
        <v>137</v>
      </c>
      <c r="D153" s="29" t="s">
        <v>75</v>
      </c>
      <c r="E153" s="29" t="s">
        <v>46</v>
      </c>
      <c r="F153" s="29" t="s">
        <v>100</v>
      </c>
      <c r="G153" s="29" t="s">
        <v>41</v>
      </c>
      <c r="H153" s="21" t="s">
        <v>39</v>
      </c>
      <c r="I153" s="146">
        <v>3316</v>
      </c>
      <c r="J153" s="143">
        <f t="shared" si="30"/>
        <v>1519.26</v>
      </c>
      <c r="K153" s="146">
        <f t="shared" si="31"/>
        <v>45.82</v>
      </c>
      <c r="L153" s="34"/>
      <c r="M153" s="34"/>
      <c r="N153" s="34">
        <v>509</v>
      </c>
      <c r="O153" s="34">
        <v>194.24</v>
      </c>
      <c r="P153" s="34">
        <v>167</v>
      </c>
      <c r="Q153" s="34">
        <v>82.01</v>
      </c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>
        <v>42</v>
      </c>
      <c r="AG153" s="34">
        <v>41</v>
      </c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>
        <v>2215</v>
      </c>
      <c r="AY153" s="34">
        <v>1011.89</v>
      </c>
      <c r="AZ153" s="34"/>
      <c r="BA153" s="34"/>
      <c r="BB153" s="34">
        <v>383</v>
      </c>
      <c r="BC153" s="34">
        <v>190.12</v>
      </c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</row>
    <row r="154" spans="1:239" s="18" customFormat="1" ht="86.25" customHeight="1" x14ac:dyDescent="0.2">
      <c r="A154" s="62" t="s">
        <v>23</v>
      </c>
      <c r="B154" s="117" t="s">
        <v>213</v>
      </c>
      <c r="C154" s="29" t="s">
        <v>137</v>
      </c>
      <c r="D154" s="29" t="s">
        <v>75</v>
      </c>
      <c r="E154" s="29" t="s">
        <v>46</v>
      </c>
      <c r="F154" s="29" t="s">
        <v>110</v>
      </c>
      <c r="G154" s="29" t="s">
        <v>41</v>
      </c>
      <c r="H154" s="21" t="s">
        <v>39</v>
      </c>
      <c r="I154" s="143">
        <f>I155+I156+I157</f>
        <v>2139</v>
      </c>
      <c r="J154" s="143">
        <f>J155+J156+J157</f>
        <v>1008.54</v>
      </c>
      <c r="K154" s="146">
        <f t="shared" si="31"/>
        <v>47.15</v>
      </c>
      <c r="L154" s="194">
        <f>L155+L156+L157</f>
        <v>71</v>
      </c>
      <c r="M154" s="194">
        <f t="shared" ref="M154:BC154" si="33">M155+M156+M157</f>
        <v>34.799999999999997</v>
      </c>
      <c r="N154" s="194">
        <f t="shared" si="33"/>
        <v>213</v>
      </c>
      <c r="O154" s="194">
        <f t="shared" si="33"/>
        <v>105.48</v>
      </c>
      <c r="P154" s="194">
        <f t="shared" si="33"/>
        <v>0</v>
      </c>
      <c r="Q154" s="194">
        <f t="shared" si="33"/>
        <v>0</v>
      </c>
      <c r="R154" s="194">
        <f t="shared" si="33"/>
        <v>71</v>
      </c>
      <c r="S154" s="194">
        <f t="shared" si="33"/>
        <v>35.08</v>
      </c>
      <c r="T154" s="194">
        <f t="shared" si="33"/>
        <v>0</v>
      </c>
      <c r="U154" s="194">
        <f t="shared" si="33"/>
        <v>0</v>
      </c>
      <c r="V154" s="194">
        <f t="shared" si="33"/>
        <v>71</v>
      </c>
      <c r="W154" s="194">
        <f t="shared" si="33"/>
        <v>35.32</v>
      </c>
      <c r="X154" s="194">
        <f t="shared" si="33"/>
        <v>0</v>
      </c>
      <c r="Y154" s="194">
        <f t="shared" si="33"/>
        <v>0</v>
      </c>
      <c r="Z154" s="194">
        <f t="shared" si="33"/>
        <v>71</v>
      </c>
      <c r="AA154" s="194">
        <f t="shared" si="33"/>
        <v>35.08</v>
      </c>
      <c r="AB154" s="194">
        <f t="shared" si="33"/>
        <v>0</v>
      </c>
      <c r="AC154" s="194">
        <f t="shared" si="33"/>
        <v>0</v>
      </c>
      <c r="AD154" s="194">
        <f t="shared" si="33"/>
        <v>0</v>
      </c>
      <c r="AE154" s="194">
        <f t="shared" si="33"/>
        <v>0</v>
      </c>
      <c r="AF154" s="194">
        <f t="shared" si="33"/>
        <v>0</v>
      </c>
      <c r="AG154" s="194">
        <f t="shared" si="33"/>
        <v>0</v>
      </c>
      <c r="AH154" s="194">
        <f t="shared" si="33"/>
        <v>0</v>
      </c>
      <c r="AI154" s="194">
        <f t="shared" si="33"/>
        <v>0</v>
      </c>
      <c r="AJ154" s="194">
        <f t="shared" si="33"/>
        <v>71</v>
      </c>
      <c r="AK154" s="194">
        <f t="shared" si="33"/>
        <v>35.32</v>
      </c>
      <c r="AL154" s="194">
        <f t="shared" si="33"/>
        <v>0</v>
      </c>
      <c r="AM154" s="194">
        <f t="shared" si="33"/>
        <v>0</v>
      </c>
      <c r="AN154" s="194">
        <f t="shared" si="33"/>
        <v>142</v>
      </c>
      <c r="AO154" s="194">
        <f t="shared" si="33"/>
        <v>47.09</v>
      </c>
      <c r="AP154" s="194">
        <f t="shared" si="33"/>
        <v>71</v>
      </c>
      <c r="AQ154" s="194">
        <f t="shared" si="33"/>
        <v>35.08</v>
      </c>
      <c r="AR154" s="194">
        <f t="shared" si="33"/>
        <v>0</v>
      </c>
      <c r="AS154" s="194">
        <f t="shared" si="33"/>
        <v>0</v>
      </c>
      <c r="AT154" s="194">
        <f t="shared" si="33"/>
        <v>213</v>
      </c>
      <c r="AU154" s="194">
        <f t="shared" si="33"/>
        <v>105.96</v>
      </c>
      <c r="AV154" s="194">
        <f t="shared" si="33"/>
        <v>212</v>
      </c>
      <c r="AW154" s="194">
        <f t="shared" si="33"/>
        <v>105.24</v>
      </c>
      <c r="AX154" s="194">
        <f t="shared" si="33"/>
        <v>496</v>
      </c>
      <c r="AY154" s="194">
        <f t="shared" si="33"/>
        <v>246.04</v>
      </c>
      <c r="AZ154" s="194">
        <f t="shared" si="33"/>
        <v>213</v>
      </c>
      <c r="BA154" s="194">
        <f t="shared" si="33"/>
        <v>70.64</v>
      </c>
      <c r="BB154" s="194">
        <f t="shared" si="33"/>
        <v>224</v>
      </c>
      <c r="BC154" s="194">
        <f t="shared" si="33"/>
        <v>117.41</v>
      </c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</row>
    <row r="155" spans="1:239" s="19" customFormat="1" ht="33.75" customHeight="1" x14ac:dyDescent="0.2">
      <c r="A155" s="66" t="s">
        <v>249</v>
      </c>
      <c r="B155" s="118" t="s">
        <v>213</v>
      </c>
      <c r="C155" s="21" t="s">
        <v>137</v>
      </c>
      <c r="D155" s="21" t="s">
        <v>75</v>
      </c>
      <c r="E155" s="21" t="s">
        <v>46</v>
      </c>
      <c r="F155" s="21" t="s">
        <v>99</v>
      </c>
      <c r="G155" s="21" t="s">
        <v>41</v>
      </c>
      <c r="H155" s="21" t="s">
        <v>39</v>
      </c>
      <c r="I155" s="147">
        <v>295</v>
      </c>
      <c r="J155" s="143">
        <f t="shared" si="30"/>
        <v>152.25</v>
      </c>
      <c r="K155" s="146">
        <f t="shared" si="31"/>
        <v>51.61</v>
      </c>
      <c r="L155" s="36"/>
      <c r="M155" s="36"/>
      <c r="N155" s="36">
        <v>71</v>
      </c>
      <c r="O155" s="36">
        <v>35.08</v>
      </c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>
        <v>141</v>
      </c>
      <c r="AY155" s="36">
        <v>70.400000000000006</v>
      </c>
      <c r="AZ155" s="36"/>
      <c r="BA155" s="36"/>
      <c r="BB155" s="36">
        <v>83</v>
      </c>
      <c r="BC155" s="36">
        <v>46.77</v>
      </c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</row>
    <row r="156" spans="1:239" s="23" customFormat="1" ht="33.75" customHeight="1" x14ac:dyDescent="0.2">
      <c r="A156" s="66" t="s">
        <v>250</v>
      </c>
      <c r="B156" s="128" t="s">
        <v>213</v>
      </c>
      <c r="C156" s="21" t="s">
        <v>137</v>
      </c>
      <c r="D156" s="21" t="s">
        <v>75</v>
      </c>
      <c r="E156" s="21" t="s">
        <v>46</v>
      </c>
      <c r="F156" s="21" t="s">
        <v>97</v>
      </c>
      <c r="G156" s="21" t="s">
        <v>41</v>
      </c>
      <c r="H156" s="21" t="s">
        <v>39</v>
      </c>
      <c r="I156" s="147">
        <v>922</v>
      </c>
      <c r="J156" s="143">
        <f t="shared" si="30"/>
        <v>433.41</v>
      </c>
      <c r="K156" s="146">
        <f t="shared" si="31"/>
        <v>47.01</v>
      </c>
      <c r="L156" s="36">
        <v>71</v>
      </c>
      <c r="M156" s="36">
        <v>34.799999999999997</v>
      </c>
      <c r="N156" s="36"/>
      <c r="O156" s="36"/>
      <c r="P156" s="36"/>
      <c r="Q156" s="36"/>
      <c r="R156" s="36">
        <v>71</v>
      </c>
      <c r="S156" s="36">
        <v>35.08</v>
      </c>
      <c r="T156" s="36"/>
      <c r="U156" s="36"/>
      <c r="V156" s="36"/>
      <c r="W156" s="36"/>
      <c r="X156" s="36"/>
      <c r="Y156" s="36"/>
      <c r="Z156" s="36">
        <v>71</v>
      </c>
      <c r="AA156" s="36">
        <v>35.08</v>
      </c>
      <c r="AB156" s="36"/>
      <c r="AC156" s="36"/>
      <c r="AD156" s="36"/>
      <c r="AE156" s="36"/>
      <c r="AF156" s="36"/>
      <c r="AG156" s="36"/>
      <c r="AH156" s="36"/>
      <c r="AI156" s="36"/>
      <c r="AJ156" s="36">
        <v>71</v>
      </c>
      <c r="AK156" s="36">
        <v>35.32</v>
      </c>
      <c r="AL156" s="36"/>
      <c r="AM156" s="36"/>
      <c r="AN156" s="36">
        <v>71</v>
      </c>
      <c r="AO156" s="36">
        <v>11.77</v>
      </c>
      <c r="AP156" s="36"/>
      <c r="AQ156" s="36"/>
      <c r="AR156" s="36"/>
      <c r="AS156" s="36"/>
      <c r="AT156" s="36">
        <v>71</v>
      </c>
      <c r="AU156" s="36">
        <v>35.32</v>
      </c>
      <c r="AV156" s="36">
        <v>212</v>
      </c>
      <c r="AW156" s="36">
        <v>105.24</v>
      </c>
      <c r="AX156" s="36">
        <v>213</v>
      </c>
      <c r="AY156" s="36">
        <v>105.48</v>
      </c>
      <c r="AZ156" s="36">
        <v>71</v>
      </c>
      <c r="BA156" s="36">
        <v>35.32</v>
      </c>
      <c r="BB156" s="36"/>
      <c r="BC156" s="36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</row>
    <row r="157" spans="1:239" s="19" customFormat="1" ht="33.75" customHeight="1" x14ac:dyDescent="0.2">
      <c r="A157" s="66" t="s">
        <v>251</v>
      </c>
      <c r="B157" s="128" t="s">
        <v>213</v>
      </c>
      <c r="C157" s="21" t="s">
        <v>137</v>
      </c>
      <c r="D157" s="21" t="s">
        <v>75</v>
      </c>
      <c r="E157" s="21" t="s">
        <v>46</v>
      </c>
      <c r="F157" s="21" t="s">
        <v>98</v>
      </c>
      <c r="G157" s="21" t="s">
        <v>41</v>
      </c>
      <c r="H157" s="21" t="s">
        <v>39</v>
      </c>
      <c r="I157" s="147">
        <v>922</v>
      </c>
      <c r="J157" s="143">
        <f t="shared" si="30"/>
        <v>422.88</v>
      </c>
      <c r="K157" s="146">
        <f t="shared" si="31"/>
        <v>45.87</v>
      </c>
      <c r="L157" s="36"/>
      <c r="M157" s="36"/>
      <c r="N157" s="36">
        <v>142</v>
      </c>
      <c r="O157" s="36">
        <v>70.400000000000006</v>
      </c>
      <c r="P157" s="36"/>
      <c r="Q157" s="36"/>
      <c r="R157" s="36"/>
      <c r="S157" s="36"/>
      <c r="T157" s="36"/>
      <c r="U157" s="36"/>
      <c r="V157" s="36">
        <v>71</v>
      </c>
      <c r="W157" s="36">
        <v>35.32</v>
      </c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>
        <v>71</v>
      </c>
      <c r="AO157" s="36">
        <v>35.32</v>
      </c>
      <c r="AP157" s="36">
        <v>71</v>
      </c>
      <c r="AQ157" s="36">
        <v>35.08</v>
      </c>
      <c r="AR157" s="36"/>
      <c r="AS157" s="36"/>
      <c r="AT157" s="36">
        <v>142</v>
      </c>
      <c r="AU157" s="36">
        <v>70.64</v>
      </c>
      <c r="AV157" s="36"/>
      <c r="AW157" s="36"/>
      <c r="AX157" s="36">
        <v>142</v>
      </c>
      <c r="AY157" s="36">
        <v>70.16</v>
      </c>
      <c r="AZ157" s="36">
        <v>142</v>
      </c>
      <c r="BA157" s="36">
        <v>35.32</v>
      </c>
      <c r="BB157" s="36">
        <v>141</v>
      </c>
      <c r="BC157" s="36">
        <v>70.64</v>
      </c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</row>
    <row r="158" spans="1:239" s="19" customFormat="1" ht="57.75" customHeight="1" x14ac:dyDescent="0.2">
      <c r="A158" s="65" t="s">
        <v>160</v>
      </c>
      <c r="B158" s="129" t="s">
        <v>213</v>
      </c>
      <c r="C158" s="29" t="s">
        <v>137</v>
      </c>
      <c r="D158" s="29" t="s">
        <v>75</v>
      </c>
      <c r="E158" s="29" t="s">
        <v>46</v>
      </c>
      <c r="F158" s="29" t="s">
        <v>89</v>
      </c>
      <c r="G158" s="29" t="s">
        <v>41</v>
      </c>
      <c r="H158" s="29" t="s">
        <v>39</v>
      </c>
      <c r="I158" s="146">
        <v>285</v>
      </c>
      <c r="J158" s="143">
        <f t="shared" si="30"/>
        <v>106.74</v>
      </c>
      <c r="K158" s="146">
        <f t="shared" si="31"/>
        <v>37.450000000000003</v>
      </c>
      <c r="L158" s="34"/>
      <c r="M158" s="34"/>
      <c r="N158" s="34">
        <v>37</v>
      </c>
      <c r="O158" s="34">
        <v>18.39</v>
      </c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>
        <v>73.5</v>
      </c>
      <c r="AG158" s="34">
        <v>36.24</v>
      </c>
      <c r="AH158" s="34"/>
      <c r="AI158" s="34"/>
      <c r="AJ158" s="34"/>
      <c r="AK158" s="34"/>
      <c r="AL158" s="34">
        <v>37</v>
      </c>
      <c r="AM158" s="34">
        <v>18.27</v>
      </c>
      <c r="AN158" s="34"/>
      <c r="AO158" s="34"/>
      <c r="AP158" s="34"/>
      <c r="AQ158" s="34"/>
      <c r="AR158" s="34"/>
      <c r="AS158" s="34"/>
      <c r="AT158" s="34"/>
      <c r="AU158" s="34"/>
      <c r="AV158" s="34">
        <v>73.5</v>
      </c>
      <c r="AW158" s="34">
        <v>18.39</v>
      </c>
      <c r="AX158" s="34">
        <v>64</v>
      </c>
      <c r="AY158" s="34">
        <v>15.45</v>
      </c>
      <c r="AZ158" s="34"/>
      <c r="BA158" s="34"/>
      <c r="BB158" s="34"/>
      <c r="BC158" s="34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</row>
    <row r="159" spans="1:239" s="18" customFormat="1" ht="88.5" customHeight="1" x14ac:dyDescent="0.2">
      <c r="A159" s="62" t="s">
        <v>24</v>
      </c>
      <c r="B159" s="120" t="s">
        <v>139</v>
      </c>
      <c r="C159" s="29" t="s">
        <v>137</v>
      </c>
      <c r="D159" s="29" t="s">
        <v>75</v>
      </c>
      <c r="E159" s="29" t="s">
        <v>46</v>
      </c>
      <c r="F159" s="29" t="s">
        <v>85</v>
      </c>
      <c r="G159" s="29" t="s">
        <v>41</v>
      </c>
      <c r="H159" s="21" t="s">
        <v>39</v>
      </c>
      <c r="I159" s="146">
        <v>502</v>
      </c>
      <c r="J159" s="143">
        <f t="shared" si="30"/>
        <v>183.51</v>
      </c>
      <c r="K159" s="146">
        <f t="shared" si="31"/>
        <v>36.56</v>
      </c>
      <c r="L159" s="34">
        <v>27</v>
      </c>
      <c r="M159" s="34">
        <v>7.7</v>
      </c>
      <c r="N159" s="34">
        <v>18</v>
      </c>
      <c r="O159" s="34">
        <v>10.18</v>
      </c>
      <c r="P159" s="34">
        <v>10</v>
      </c>
      <c r="Q159" s="34">
        <v>2.56</v>
      </c>
      <c r="R159" s="34">
        <v>43</v>
      </c>
      <c r="S159" s="34">
        <v>24</v>
      </c>
      <c r="T159" s="34">
        <v>16</v>
      </c>
      <c r="U159" s="34">
        <v>4.1500000000000004</v>
      </c>
      <c r="V159" s="34">
        <v>10</v>
      </c>
      <c r="W159" s="34">
        <v>3.94</v>
      </c>
      <c r="X159" s="34">
        <v>8</v>
      </c>
      <c r="Y159" s="34"/>
      <c r="Z159" s="34">
        <v>0</v>
      </c>
      <c r="AA159" s="34"/>
      <c r="AB159" s="34">
        <v>12</v>
      </c>
      <c r="AC159" s="34">
        <v>0.9</v>
      </c>
      <c r="AD159" s="34">
        <v>0</v>
      </c>
      <c r="AE159" s="34"/>
      <c r="AF159" s="34">
        <v>14</v>
      </c>
      <c r="AG159" s="34">
        <v>5.42</v>
      </c>
      <c r="AH159" s="34">
        <v>14</v>
      </c>
      <c r="AI159" s="34">
        <v>0.91</v>
      </c>
      <c r="AJ159" s="34">
        <v>18</v>
      </c>
      <c r="AK159" s="34">
        <v>0.85</v>
      </c>
      <c r="AL159" s="34">
        <v>6</v>
      </c>
      <c r="AM159" s="34"/>
      <c r="AN159" s="34">
        <v>14</v>
      </c>
      <c r="AO159" s="34">
        <v>4.05</v>
      </c>
      <c r="AP159" s="34">
        <v>8</v>
      </c>
      <c r="AQ159" s="34">
        <v>5.28</v>
      </c>
      <c r="AR159" s="34">
        <v>10</v>
      </c>
      <c r="AS159" s="34">
        <v>3.44</v>
      </c>
      <c r="AT159" s="34">
        <v>37</v>
      </c>
      <c r="AU159" s="34">
        <v>7.5</v>
      </c>
      <c r="AV159" s="34">
        <v>12</v>
      </c>
      <c r="AW159" s="34">
        <v>1.55</v>
      </c>
      <c r="AX159" s="34">
        <v>111</v>
      </c>
      <c r="AY159" s="34">
        <v>42.25</v>
      </c>
      <c r="AZ159" s="34">
        <v>31</v>
      </c>
      <c r="BA159" s="34">
        <v>17.22</v>
      </c>
      <c r="BB159" s="34">
        <v>83</v>
      </c>
      <c r="BC159" s="34">
        <v>41.61</v>
      </c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</row>
    <row r="160" spans="1:239" s="18" customFormat="1" ht="54" customHeight="1" x14ac:dyDescent="0.2">
      <c r="A160" s="62" t="s">
        <v>25</v>
      </c>
      <c r="B160" s="120" t="s">
        <v>139</v>
      </c>
      <c r="C160" s="29" t="s">
        <v>137</v>
      </c>
      <c r="D160" s="29" t="s">
        <v>75</v>
      </c>
      <c r="E160" s="29" t="s">
        <v>46</v>
      </c>
      <c r="F160" s="29" t="s">
        <v>84</v>
      </c>
      <c r="G160" s="29" t="s">
        <v>41</v>
      </c>
      <c r="H160" s="21" t="s">
        <v>39</v>
      </c>
      <c r="I160" s="146">
        <v>144624</v>
      </c>
      <c r="J160" s="143">
        <f t="shared" si="30"/>
        <v>140318.5</v>
      </c>
      <c r="K160" s="146">
        <f t="shared" si="31"/>
        <v>97.02</v>
      </c>
      <c r="L160" s="34">
        <v>2481</v>
      </c>
      <c r="M160" s="34">
        <v>2412.61</v>
      </c>
      <c r="N160" s="34">
        <v>8812</v>
      </c>
      <c r="O160" s="34">
        <v>8768.09</v>
      </c>
      <c r="P160" s="34">
        <v>1462</v>
      </c>
      <c r="Q160" s="34">
        <v>1406.84</v>
      </c>
      <c r="R160" s="34">
        <v>3524</v>
      </c>
      <c r="S160" s="34">
        <v>3351.77</v>
      </c>
      <c r="T160" s="34">
        <v>3498</v>
      </c>
      <c r="U160" s="34">
        <v>3384.78</v>
      </c>
      <c r="V160" s="34">
        <v>2766</v>
      </c>
      <c r="W160" s="34">
        <v>2706.62</v>
      </c>
      <c r="X160" s="34">
        <v>1464</v>
      </c>
      <c r="Y160" s="34">
        <v>1436.97</v>
      </c>
      <c r="Z160" s="34">
        <v>1277</v>
      </c>
      <c r="AA160" s="34">
        <v>1188.6600000000001</v>
      </c>
      <c r="AB160" s="34">
        <v>2327</v>
      </c>
      <c r="AC160" s="34">
        <v>2248.42</v>
      </c>
      <c r="AD160" s="34">
        <v>758</v>
      </c>
      <c r="AE160" s="34">
        <v>683.57</v>
      </c>
      <c r="AF160" s="34">
        <v>3524</v>
      </c>
      <c r="AG160" s="34">
        <v>3115.53</v>
      </c>
      <c r="AH160" s="34">
        <v>1330</v>
      </c>
      <c r="AI160" s="34">
        <v>1275.1099999999999</v>
      </c>
      <c r="AJ160" s="34">
        <v>4327</v>
      </c>
      <c r="AK160" s="34">
        <v>4282</v>
      </c>
      <c r="AL160" s="34">
        <v>1729</v>
      </c>
      <c r="AM160" s="34">
        <v>1504.98</v>
      </c>
      <c r="AN160" s="34">
        <v>1942</v>
      </c>
      <c r="AO160" s="34">
        <v>1906.46</v>
      </c>
      <c r="AP160" s="34">
        <v>1436</v>
      </c>
      <c r="AQ160" s="34">
        <v>1380.28</v>
      </c>
      <c r="AR160" s="34">
        <v>1530</v>
      </c>
      <c r="AS160" s="34">
        <v>1491.2</v>
      </c>
      <c r="AT160" s="34">
        <v>6251</v>
      </c>
      <c r="AU160" s="34">
        <v>6082.98</v>
      </c>
      <c r="AV160" s="34">
        <v>6690</v>
      </c>
      <c r="AW160" s="34">
        <v>6612.9</v>
      </c>
      <c r="AX160" s="34">
        <v>37385</v>
      </c>
      <c r="AY160" s="34">
        <v>36314</v>
      </c>
      <c r="AZ160" s="34">
        <v>21605</v>
      </c>
      <c r="BA160" s="34">
        <v>20549.62</v>
      </c>
      <c r="BB160" s="34">
        <v>28506</v>
      </c>
      <c r="BC160" s="34">
        <v>28215.11</v>
      </c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</row>
    <row r="161" spans="1:239" s="18" customFormat="1" ht="39" customHeight="1" x14ac:dyDescent="0.2">
      <c r="A161" s="62" t="s">
        <v>26</v>
      </c>
      <c r="B161" s="120" t="s">
        <v>213</v>
      </c>
      <c r="C161" s="29" t="s">
        <v>137</v>
      </c>
      <c r="D161" s="29" t="s">
        <v>75</v>
      </c>
      <c r="E161" s="29" t="s">
        <v>45</v>
      </c>
      <c r="F161" s="29" t="s">
        <v>76</v>
      </c>
      <c r="G161" s="29" t="s">
        <v>41</v>
      </c>
      <c r="H161" s="29" t="s">
        <v>39</v>
      </c>
      <c r="I161" s="146">
        <v>1085625</v>
      </c>
      <c r="J161" s="143">
        <f t="shared" si="30"/>
        <v>490799.88</v>
      </c>
      <c r="K161" s="146">
        <f t="shared" si="31"/>
        <v>45.21</v>
      </c>
      <c r="L161" s="34">
        <v>67112</v>
      </c>
      <c r="M161" s="34">
        <v>30030</v>
      </c>
      <c r="N161" s="34">
        <v>46692</v>
      </c>
      <c r="O161" s="34">
        <v>20605.98</v>
      </c>
      <c r="P161" s="34">
        <v>22822</v>
      </c>
      <c r="Q161" s="34">
        <v>9738</v>
      </c>
      <c r="R161" s="34">
        <v>38864</v>
      </c>
      <c r="S161" s="34">
        <v>18035</v>
      </c>
      <c r="T161" s="34">
        <v>31979</v>
      </c>
      <c r="U161" s="34">
        <v>14337</v>
      </c>
      <c r="V161" s="34">
        <v>36735</v>
      </c>
      <c r="W161" s="34">
        <v>16385</v>
      </c>
      <c r="X161" s="34">
        <v>37993</v>
      </c>
      <c r="Y161" s="34">
        <v>16538</v>
      </c>
      <c r="Z161" s="34">
        <v>57451</v>
      </c>
      <c r="AA161" s="34">
        <v>27591</v>
      </c>
      <c r="AB161" s="34">
        <v>49552</v>
      </c>
      <c r="AC161" s="34">
        <v>22338</v>
      </c>
      <c r="AD161" s="34">
        <v>57756</v>
      </c>
      <c r="AE161" s="34">
        <v>26338</v>
      </c>
      <c r="AF161" s="34">
        <v>71575</v>
      </c>
      <c r="AG161" s="34">
        <v>31454</v>
      </c>
      <c r="AH161" s="34">
        <v>30823</v>
      </c>
      <c r="AI161" s="34">
        <v>13895</v>
      </c>
      <c r="AJ161" s="34">
        <v>42481</v>
      </c>
      <c r="AK161" s="34">
        <v>19232</v>
      </c>
      <c r="AL161" s="34">
        <v>24432</v>
      </c>
      <c r="AM161" s="34">
        <v>11192.9</v>
      </c>
      <c r="AN161" s="34">
        <v>51619</v>
      </c>
      <c r="AO161" s="34">
        <v>23448</v>
      </c>
      <c r="AP161" s="34">
        <v>36436</v>
      </c>
      <c r="AQ161" s="34">
        <v>15902</v>
      </c>
      <c r="AR161" s="34">
        <v>36096</v>
      </c>
      <c r="AS161" s="34">
        <v>16930</v>
      </c>
      <c r="AT161" s="34">
        <v>28203</v>
      </c>
      <c r="AU161" s="34">
        <v>13607</v>
      </c>
      <c r="AV161" s="34">
        <v>33695</v>
      </c>
      <c r="AW161" s="34">
        <v>15495</v>
      </c>
      <c r="AX161" s="34">
        <v>143476</v>
      </c>
      <c r="AY161" s="34">
        <v>62647</v>
      </c>
      <c r="AZ161" s="34">
        <v>74920</v>
      </c>
      <c r="BA161" s="34">
        <v>35040</v>
      </c>
      <c r="BB161" s="34">
        <v>64913</v>
      </c>
      <c r="BC161" s="34">
        <v>30021</v>
      </c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</row>
    <row r="162" spans="1:239" s="18" customFormat="1" ht="99.75" customHeight="1" x14ac:dyDescent="0.2">
      <c r="A162" s="62" t="s">
        <v>267</v>
      </c>
      <c r="B162" s="120" t="s">
        <v>213</v>
      </c>
      <c r="C162" s="29" t="s">
        <v>137</v>
      </c>
      <c r="D162" s="29" t="s">
        <v>75</v>
      </c>
      <c r="E162" s="29" t="s">
        <v>46</v>
      </c>
      <c r="F162" s="29" t="s">
        <v>88</v>
      </c>
      <c r="G162" s="29" t="s">
        <v>41</v>
      </c>
      <c r="H162" s="21" t="s">
        <v>39</v>
      </c>
      <c r="I162" s="146">
        <v>4648</v>
      </c>
      <c r="J162" s="143">
        <f t="shared" si="30"/>
        <v>2209.9899999999998</v>
      </c>
      <c r="K162" s="146">
        <f t="shared" si="31"/>
        <v>47.55</v>
      </c>
      <c r="L162" s="34">
        <v>160</v>
      </c>
      <c r="M162" s="34">
        <v>78.84</v>
      </c>
      <c r="N162" s="34">
        <v>298</v>
      </c>
      <c r="O162" s="34">
        <v>134.36000000000001</v>
      </c>
      <c r="P162" s="34">
        <v>83</v>
      </c>
      <c r="Q162" s="34">
        <v>36.590000000000003</v>
      </c>
      <c r="R162" s="34">
        <v>155</v>
      </c>
      <c r="S162" s="34">
        <v>72.430000000000007</v>
      </c>
      <c r="T162" s="34">
        <v>115</v>
      </c>
      <c r="U162" s="34">
        <v>45.17</v>
      </c>
      <c r="V162" s="34">
        <v>48</v>
      </c>
      <c r="W162" s="34">
        <v>19.11</v>
      </c>
      <c r="X162" s="34">
        <v>119</v>
      </c>
      <c r="Y162" s="34">
        <v>58.85</v>
      </c>
      <c r="Z162" s="34">
        <v>27</v>
      </c>
      <c r="AA162" s="34">
        <v>13.5</v>
      </c>
      <c r="AB162" s="34">
        <v>197</v>
      </c>
      <c r="AC162" s="34">
        <v>93.18</v>
      </c>
      <c r="AD162" s="34">
        <v>64</v>
      </c>
      <c r="AE162" s="34">
        <v>32</v>
      </c>
      <c r="AF162" s="34">
        <v>187</v>
      </c>
      <c r="AG162" s="34">
        <v>88.21</v>
      </c>
      <c r="AH162" s="34">
        <v>56</v>
      </c>
      <c r="AI162" s="34">
        <v>27.86</v>
      </c>
      <c r="AJ162" s="34">
        <v>138</v>
      </c>
      <c r="AK162" s="34">
        <v>64.069999999999993</v>
      </c>
      <c r="AL162" s="34">
        <v>54</v>
      </c>
      <c r="AM162" s="34">
        <v>22.3</v>
      </c>
      <c r="AN162" s="34">
        <v>74</v>
      </c>
      <c r="AO162" s="34">
        <v>36.619999999999997</v>
      </c>
      <c r="AP162" s="34">
        <v>37</v>
      </c>
      <c r="AQ162" s="34">
        <v>10.41</v>
      </c>
      <c r="AR162" s="34">
        <v>107</v>
      </c>
      <c r="AS162" s="34">
        <v>48.09</v>
      </c>
      <c r="AT162" s="34">
        <v>255</v>
      </c>
      <c r="AU162" s="34">
        <v>112.12</v>
      </c>
      <c r="AV162" s="34">
        <v>199</v>
      </c>
      <c r="AW162" s="34">
        <v>98.59</v>
      </c>
      <c r="AX162" s="34">
        <v>1469</v>
      </c>
      <c r="AY162" s="34">
        <v>748.52</v>
      </c>
      <c r="AZ162" s="34">
        <v>228</v>
      </c>
      <c r="BA162" s="34">
        <v>99.4</v>
      </c>
      <c r="BB162" s="34">
        <v>578</v>
      </c>
      <c r="BC162" s="34">
        <v>269.77</v>
      </c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</row>
    <row r="163" spans="1:239" s="18" customFormat="1" ht="51" customHeight="1" x14ac:dyDescent="0.2">
      <c r="A163" s="62" t="s">
        <v>27</v>
      </c>
      <c r="B163" s="120" t="s">
        <v>213</v>
      </c>
      <c r="C163" s="29" t="s">
        <v>137</v>
      </c>
      <c r="D163" s="29" t="s">
        <v>75</v>
      </c>
      <c r="E163" s="29" t="s">
        <v>46</v>
      </c>
      <c r="F163" s="29" t="s">
        <v>86</v>
      </c>
      <c r="G163" s="29" t="s">
        <v>41</v>
      </c>
      <c r="H163" s="21" t="s">
        <v>39</v>
      </c>
      <c r="I163" s="146">
        <v>47207</v>
      </c>
      <c r="J163" s="143">
        <f t="shared" si="30"/>
        <v>23033.64</v>
      </c>
      <c r="K163" s="146">
        <f t="shared" si="31"/>
        <v>48.79</v>
      </c>
      <c r="L163" s="34">
        <v>2444</v>
      </c>
      <c r="M163" s="34">
        <v>1222</v>
      </c>
      <c r="N163" s="34">
        <v>3063</v>
      </c>
      <c r="O163" s="34">
        <v>1530.64</v>
      </c>
      <c r="P163" s="34">
        <v>1336</v>
      </c>
      <c r="Q163" s="34">
        <v>668</v>
      </c>
      <c r="R163" s="34">
        <v>1758</v>
      </c>
      <c r="S163" s="34">
        <v>878</v>
      </c>
      <c r="T163" s="34">
        <v>1134</v>
      </c>
      <c r="U163" s="34">
        <v>566</v>
      </c>
      <c r="V163" s="34">
        <v>1248</v>
      </c>
      <c r="W163" s="34">
        <v>624</v>
      </c>
      <c r="X163" s="34">
        <v>1248</v>
      </c>
      <c r="Y163" s="34">
        <v>624</v>
      </c>
      <c r="Z163" s="34">
        <v>1040</v>
      </c>
      <c r="AA163" s="34">
        <v>520</v>
      </c>
      <c r="AB163" s="34">
        <v>2080</v>
      </c>
      <c r="AC163" s="34">
        <v>1040</v>
      </c>
      <c r="AD163" s="34">
        <v>686</v>
      </c>
      <c r="AE163" s="34">
        <v>342</v>
      </c>
      <c r="AF163" s="34">
        <v>1248</v>
      </c>
      <c r="AG163" s="34">
        <v>624</v>
      </c>
      <c r="AH163" s="34">
        <v>832</v>
      </c>
      <c r="AI163" s="34">
        <v>416</v>
      </c>
      <c r="AJ163" s="34">
        <v>2080</v>
      </c>
      <c r="AK163" s="34">
        <v>923</v>
      </c>
      <c r="AL163" s="34">
        <v>1529</v>
      </c>
      <c r="AM163" s="34">
        <v>745</v>
      </c>
      <c r="AN163" s="34">
        <v>1560</v>
      </c>
      <c r="AO163" s="34">
        <v>780</v>
      </c>
      <c r="AP163" s="34">
        <v>1560</v>
      </c>
      <c r="AQ163" s="34">
        <v>780</v>
      </c>
      <c r="AR163" s="34">
        <v>1165</v>
      </c>
      <c r="AS163" s="34">
        <v>582</v>
      </c>
      <c r="AT163" s="34">
        <v>3120</v>
      </c>
      <c r="AU163" s="34">
        <v>1560</v>
      </c>
      <c r="AV163" s="34">
        <v>1960</v>
      </c>
      <c r="AW163" s="34">
        <v>979</v>
      </c>
      <c r="AX163" s="34">
        <v>4920</v>
      </c>
      <c r="AY163" s="34">
        <v>2032</v>
      </c>
      <c r="AZ163" s="34">
        <v>2876</v>
      </c>
      <c r="BA163" s="34">
        <v>1438</v>
      </c>
      <c r="BB163" s="34">
        <v>8320</v>
      </c>
      <c r="BC163" s="34">
        <v>4160</v>
      </c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</row>
    <row r="164" spans="1:239" s="18" customFormat="1" ht="57.75" customHeight="1" x14ac:dyDescent="0.2">
      <c r="A164" s="62" t="s">
        <v>182</v>
      </c>
      <c r="B164" s="120" t="s">
        <v>139</v>
      </c>
      <c r="C164" s="29" t="s">
        <v>137</v>
      </c>
      <c r="D164" s="29" t="s">
        <v>75</v>
      </c>
      <c r="E164" s="29" t="s">
        <v>36</v>
      </c>
      <c r="F164" s="29" t="s">
        <v>115</v>
      </c>
      <c r="G164" s="29" t="s">
        <v>41</v>
      </c>
      <c r="H164" s="29" t="s">
        <v>39</v>
      </c>
      <c r="I164" s="146">
        <v>7463</v>
      </c>
      <c r="J164" s="143">
        <f t="shared" si="30"/>
        <v>3213.34</v>
      </c>
      <c r="K164" s="146">
        <f t="shared" si="31"/>
        <v>43.06</v>
      </c>
      <c r="L164" s="34">
        <v>157</v>
      </c>
      <c r="M164" s="34"/>
      <c r="N164" s="34">
        <v>948</v>
      </c>
      <c r="O164" s="34">
        <v>678.33</v>
      </c>
      <c r="P164" s="34">
        <v>115</v>
      </c>
      <c r="Q164" s="34">
        <v>65.400000000000006</v>
      </c>
      <c r="R164" s="34">
        <v>383</v>
      </c>
      <c r="S164" s="34">
        <v>80.08</v>
      </c>
      <c r="T164" s="34">
        <v>142</v>
      </c>
      <c r="U164" s="34">
        <v>141.28</v>
      </c>
      <c r="V164" s="34">
        <v>290</v>
      </c>
      <c r="W164" s="34">
        <v>65.400000000000006</v>
      </c>
      <c r="X164" s="34">
        <v>181</v>
      </c>
      <c r="Y164" s="34">
        <v>163.5</v>
      </c>
      <c r="Z164" s="34">
        <v>158</v>
      </c>
      <c r="AA164" s="34">
        <v>32.700000000000003</v>
      </c>
      <c r="AB164" s="34">
        <v>158</v>
      </c>
      <c r="AC164" s="34">
        <v>16.350000000000001</v>
      </c>
      <c r="AD164" s="34">
        <v>125.5</v>
      </c>
      <c r="AE164" s="34">
        <v>32.700000000000003</v>
      </c>
      <c r="AF164" s="34">
        <v>164</v>
      </c>
      <c r="AG164" s="34">
        <v>96.43</v>
      </c>
      <c r="AH164" s="34">
        <v>33</v>
      </c>
      <c r="AI164" s="34"/>
      <c r="AJ164" s="34">
        <v>382</v>
      </c>
      <c r="AK164" s="34">
        <v>32.700000000000003</v>
      </c>
      <c r="AL164" s="34">
        <v>158</v>
      </c>
      <c r="AM164" s="34"/>
      <c r="AN164" s="34">
        <v>158</v>
      </c>
      <c r="AO164" s="34"/>
      <c r="AP164" s="34">
        <v>158</v>
      </c>
      <c r="AQ164" s="34"/>
      <c r="AR164" s="34">
        <v>350</v>
      </c>
      <c r="AS164" s="34">
        <v>63.73</v>
      </c>
      <c r="AT164" s="34">
        <v>447.5</v>
      </c>
      <c r="AU164" s="34">
        <v>147.15</v>
      </c>
      <c r="AV164" s="34">
        <v>547</v>
      </c>
      <c r="AW164" s="34">
        <v>427.2</v>
      </c>
      <c r="AX164" s="34">
        <v>885</v>
      </c>
      <c r="AY164" s="34">
        <v>303.11</v>
      </c>
      <c r="AZ164" s="34">
        <v>487</v>
      </c>
      <c r="BA164" s="34">
        <v>112.78</v>
      </c>
      <c r="BB164" s="34">
        <v>1036</v>
      </c>
      <c r="BC164" s="34">
        <v>754.5</v>
      </c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</row>
    <row r="165" spans="1:239" s="18" customFormat="1" ht="57.75" customHeight="1" x14ac:dyDescent="0.2">
      <c r="A165" s="62" t="s">
        <v>135</v>
      </c>
      <c r="B165" s="117" t="s">
        <v>213</v>
      </c>
      <c r="C165" s="29" t="s">
        <v>137</v>
      </c>
      <c r="D165" s="29" t="s">
        <v>75</v>
      </c>
      <c r="E165" s="29" t="s">
        <v>36</v>
      </c>
      <c r="F165" s="29" t="s">
        <v>117</v>
      </c>
      <c r="G165" s="29" t="s">
        <v>41</v>
      </c>
      <c r="H165" s="21" t="s">
        <v>39</v>
      </c>
      <c r="I165" s="146">
        <v>109486</v>
      </c>
      <c r="J165" s="143">
        <f t="shared" si="30"/>
        <v>55575.31</v>
      </c>
      <c r="K165" s="146">
        <f t="shared" si="31"/>
        <v>50.76</v>
      </c>
      <c r="L165" s="34">
        <v>3719</v>
      </c>
      <c r="M165" s="34">
        <v>2272.84</v>
      </c>
      <c r="N165" s="34">
        <v>8641</v>
      </c>
      <c r="O165" s="34">
        <v>5331.53</v>
      </c>
      <c r="P165" s="34">
        <v>1859</v>
      </c>
      <c r="Q165" s="34">
        <v>862.08</v>
      </c>
      <c r="R165" s="34">
        <v>7328</v>
      </c>
      <c r="S165" s="34">
        <v>3494.01</v>
      </c>
      <c r="T165" s="34">
        <v>2734</v>
      </c>
      <c r="U165" s="34">
        <v>1339.67</v>
      </c>
      <c r="V165" s="34">
        <v>6234</v>
      </c>
      <c r="W165" s="34">
        <v>2963.4</v>
      </c>
      <c r="X165" s="34">
        <v>2078</v>
      </c>
      <c r="Y165" s="34">
        <v>951.88</v>
      </c>
      <c r="Z165" s="34">
        <v>984</v>
      </c>
      <c r="AA165" s="34">
        <v>380.18</v>
      </c>
      <c r="AB165" s="34">
        <v>3609</v>
      </c>
      <c r="AC165" s="34">
        <v>1737.95</v>
      </c>
      <c r="AD165" s="34">
        <v>219</v>
      </c>
      <c r="AE165" s="34">
        <v>53.88</v>
      </c>
      <c r="AF165" s="34">
        <v>1969</v>
      </c>
      <c r="AG165" s="34">
        <v>907.03</v>
      </c>
      <c r="AH165" s="34">
        <v>1203</v>
      </c>
      <c r="AI165" s="34">
        <v>543.11</v>
      </c>
      <c r="AJ165" s="34">
        <v>5359</v>
      </c>
      <c r="AK165" s="34">
        <v>2713.41</v>
      </c>
      <c r="AL165" s="34">
        <v>2516</v>
      </c>
      <c r="AM165" s="34">
        <v>1194.56</v>
      </c>
      <c r="AN165" s="34">
        <v>4156</v>
      </c>
      <c r="AO165" s="34">
        <v>2008.5</v>
      </c>
      <c r="AP165" s="34">
        <v>2078</v>
      </c>
      <c r="AQ165" s="34">
        <v>915.96</v>
      </c>
      <c r="AR165" s="34">
        <v>5359</v>
      </c>
      <c r="AS165" s="34">
        <v>2559.3000000000002</v>
      </c>
      <c r="AT165" s="34">
        <v>6344</v>
      </c>
      <c r="AU165" s="34">
        <v>3313.62</v>
      </c>
      <c r="AV165" s="34">
        <v>3500</v>
      </c>
      <c r="AW165" s="34">
        <v>1692.7</v>
      </c>
      <c r="AX165" s="34">
        <v>21438</v>
      </c>
      <c r="AY165" s="34">
        <v>10928.66</v>
      </c>
      <c r="AZ165" s="34">
        <v>5688</v>
      </c>
      <c r="BA165" s="34">
        <v>2747.88</v>
      </c>
      <c r="BB165" s="34">
        <v>12471</v>
      </c>
      <c r="BC165" s="34">
        <v>6663.16</v>
      </c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  <c r="ID165" s="41"/>
      <c r="IE165" s="41"/>
    </row>
    <row r="166" spans="1:239" s="14" customFormat="1" ht="90" customHeight="1" x14ac:dyDescent="0.2">
      <c r="A166" s="77" t="s">
        <v>136</v>
      </c>
      <c r="B166" s="120" t="s">
        <v>146</v>
      </c>
      <c r="C166" s="29" t="s">
        <v>137</v>
      </c>
      <c r="D166" s="29" t="s">
        <v>75</v>
      </c>
      <c r="E166" s="29" t="s">
        <v>46</v>
      </c>
      <c r="F166" s="29" t="s">
        <v>102</v>
      </c>
      <c r="G166" s="29" t="s">
        <v>41</v>
      </c>
      <c r="H166" s="21" t="s">
        <v>39</v>
      </c>
      <c r="I166" s="146">
        <v>49355</v>
      </c>
      <c r="J166" s="143">
        <f t="shared" si="30"/>
        <v>23215.99</v>
      </c>
      <c r="K166" s="146">
        <f t="shared" si="31"/>
        <v>47.04</v>
      </c>
      <c r="L166" s="34">
        <v>1907</v>
      </c>
      <c r="M166" s="34">
        <v>841.44</v>
      </c>
      <c r="N166" s="34">
        <v>5785</v>
      </c>
      <c r="O166" s="34">
        <v>2813.53</v>
      </c>
      <c r="P166" s="34">
        <v>913</v>
      </c>
      <c r="Q166" s="34">
        <v>303.95999999999998</v>
      </c>
      <c r="R166" s="34">
        <v>2636</v>
      </c>
      <c r="S166" s="34">
        <v>942.05</v>
      </c>
      <c r="T166" s="34">
        <v>713</v>
      </c>
      <c r="U166" s="34">
        <v>270.42</v>
      </c>
      <c r="V166" s="34">
        <v>1094</v>
      </c>
      <c r="W166" s="34">
        <v>456.57</v>
      </c>
      <c r="X166" s="34">
        <v>747</v>
      </c>
      <c r="Y166" s="34">
        <v>491.78</v>
      </c>
      <c r="Z166" s="34">
        <v>995</v>
      </c>
      <c r="AA166" s="34">
        <v>362.66</v>
      </c>
      <c r="AB166" s="34">
        <v>1724</v>
      </c>
      <c r="AC166" s="34">
        <v>776.87</v>
      </c>
      <c r="AD166" s="34">
        <v>499</v>
      </c>
      <c r="AE166" s="34">
        <v>205.02</v>
      </c>
      <c r="AF166" s="34">
        <v>1044</v>
      </c>
      <c r="AG166" s="34">
        <v>474.6</v>
      </c>
      <c r="AH166" s="34">
        <v>681</v>
      </c>
      <c r="AI166" s="34">
        <v>238.55</v>
      </c>
      <c r="AJ166" s="34">
        <v>1376</v>
      </c>
      <c r="AK166" s="34">
        <v>572.70000000000005</v>
      </c>
      <c r="AL166" s="34">
        <v>1326</v>
      </c>
      <c r="AM166" s="34">
        <v>606.12</v>
      </c>
      <c r="AN166" s="34">
        <v>1376</v>
      </c>
      <c r="AO166" s="34">
        <v>491.78</v>
      </c>
      <c r="AP166" s="34">
        <v>1210</v>
      </c>
      <c r="AQ166" s="34">
        <v>527</v>
      </c>
      <c r="AR166" s="34">
        <v>1111</v>
      </c>
      <c r="AS166" s="34">
        <v>550</v>
      </c>
      <c r="AT166" s="34">
        <v>3548</v>
      </c>
      <c r="AU166" s="34">
        <v>1678.69</v>
      </c>
      <c r="AV166" s="34">
        <v>2337</v>
      </c>
      <c r="AW166" s="34">
        <v>975.19</v>
      </c>
      <c r="AX166" s="34">
        <v>8785</v>
      </c>
      <c r="AY166" s="34">
        <v>4798.66</v>
      </c>
      <c r="AZ166" s="34">
        <v>2636</v>
      </c>
      <c r="BA166" s="34">
        <v>1438.68</v>
      </c>
      <c r="BB166" s="34">
        <v>6912</v>
      </c>
      <c r="BC166" s="34">
        <v>3399.72</v>
      </c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</row>
    <row r="167" spans="1:239" s="14" customFormat="1" ht="99" customHeight="1" x14ac:dyDescent="0.2">
      <c r="A167" s="77" t="s">
        <v>28</v>
      </c>
      <c r="B167" s="120" t="s">
        <v>139</v>
      </c>
      <c r="C167" s="29" t="s">
        <v>137</v>
      </c>
      <c r="D167" s="29" t="s">
        <v>75</v>
      </c>
      <c r="E167" s="29" t="s">
        <v>46</v>
      </c>
      <c r="F167" s="29" t="s">
        <v>101</v>
      </c>
      <c r="G167" s="29" t="s">
        <v>41</v>
      </c>
      <c r="H167" s="29" t="s">
        <v>39</v>
      </c>
      <c r="I167" s="146">
        <v>480442</v>
      </c>
      <c r="J167" s="143">
        <f t="shared" si="30"/>
        <v>234513.86</v>
      </c>
      <c r="K167" s="146">
        <f t="shared" si="31"/>
        <v>48.81</v>
      </c>
      <c r="L167" s="38">
        <v>26854</v>
      </c>
      <c r="M167" s="38">
        <v>10171.74</v>
      </c>
      <c r="N167" s="38">
        <v>50976</v>
      </c>
      <c r="O167" s="38">
        <v>26286.31</v>
      </c>
      <c r="P167" s="38">
        <v>9759</v>
      </c>
      <c r="Q167" s="38">
        <v>3725.21</v>
      </c>
      <c r="R167" s="38">
        <v>24931</v>
      </c>
      <c r="S167" s="38">
        <v>10001.17</v>
      </c>
      <c r="T167" s="38">
        <v>7859</v>
      </c>
      <c r="U167" s="38">
        <v>3243.53</v>
      </c>
      <c r="V167" s="38">
        <v>12604</v>
      </c>
      <c r="W167" s="38">
        <v>4255.1499999999996</v>
      </c>
      <c r="X167" s="38">
        <v>11175</v>
      </c>
      <c r="Y167" s="38">
        <v>4793.1400000000003</v>
      </c>
      <c r="Z167" s="38">
        <v>10312</v>
      </c>
      <c r="AA167" s="38">
        <v>3888.29</v>
      </c>
      <c r="AB167" s="38">
        <v>13688</v>
      </c>
      <c r="AC167" s="38">
        <v>7050.95</v>
      </c>
      <c r="AD167" s="38">
        <v>4047</v>
      </c>
      <c r="AE167" s="38">
        <v>1650.64</v>
      </c>
      <c r="AF167" s="38">
        <v>11850</v>
      </c>
      <c r="AG167" s="38">
        <v>4849.4399999999996</v>
      </c>
      <c r="AH167" s="38">
        <v>6486</v>
      </c>
      <c r="AI167" s="38">
        <v>3031.89</v>
      </c>
      <c r="AJ167" s="38">
        <v>10951</v>
      </c>
      <c r="AK167" s="38">
        <v>6599.22</v>
      </c>
      <c r="AL167" s="38">
        <v>10912</v>
      </c>
      <c r="AM167" s="38">
        <v>5852.73</v>
      </c>
      <c r="AN167" s="38">
        <v>11887</v>
      </c>
      <c r="AO167" s="38">
        <v>5893.09</v>
      </c>
      <c r="AP167" s="38">
        <v>9374</v>
      </c>
      <c r="AQ167" s="38">
        <v>4808.49</v>
      </c>
      <c r="AR167" s="38">
        <v>8700</v>
      </c>
      <c r="AS167" s="38">
        <v>5400</v>
      </c>
      <c r="AT167" s="38">
        <v>28396</v>
      </c>
      <c r="AU167" s="38">
        <v>14908.29</v>
      </c>
      <c r="AV167" s="38">
        <v>21230</v>
      </c>
      <c r="AW167" s="38">
        <v>10030.73</v>
      </c>
      <c r="AX167" s="38">
        <v>92362</v>
      </c>
      <c r="AY167" s="38">
        <v>45131.15</v>
      </c>
      <c r="AZ167" s="38">
        <v>27007</v>
      </c>
      <c r="BA167" s="38">
        <v>14308.72</v>
      </c>
      <c r="BB167" s="38">
        <v>69082</v>
      </c>
      <c r="BC167" s="38">
        <v>38633.980000000003</v>
      </c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</row>
    <row r="168" spans="1:239" s="18" customFormat="1" ht="79.5" customHeight="1" x14ac:dyDescent="0.2">
      <c r="A168" s="62" t="s">
        <v>29</v>
      </c>
      <c r="B168" s="117" t="s">
        <v>139</v>
      </c>
      <c r="C168" s="29" t="s">
        <v>137</v>
      </c>
      <c r="D168" s="29" t="s">
        <v>75</v>
      </c>
      <c r="E168" s="29" t="s">
        <v>46</v>
      </c>
      <c r="F168" s="29" t="s">
        <v>105</v>
      </c>
      <c r="G168" s="29" t="s">
        <v>41</v>
      </c>
      <c r="H168" s="21" t="s">
        <v>39</v>
      </c>
      <c r="I168" s="146">
        <v>3</v>
      </c>
      <c r="J168" s="143">
        <f t="shared" si="30"/>
        <v>0</v>
      </c>
      <c r="K168" s="146">
        <f t="shared" si="31"/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>
        <v>3</v>
      </c>
      <c r="AY168" s="34"/>
      <c r="AZ168" s="34"/>
      <c r="BA168" s="34"/>
      <c r="BB168" s="34"/>
      <c r="BC168" s="34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</row>
    <row r="169" spans="1:239" s="14" customFormat="1" ht="95.25" customHeight="1" x14ac:dyDescent="0.2">
      <c r="A169" s="77" t="s">
        <v>34</v>
      </c>
      <c r="B169" s="129" t="s">
        <v>139</v>
      </c>
      <c r="C169" s="29" t="s">
        <v>137</v>
      </c>
      <c r="D169" s="29" t="s">
        <v>75</v>
      </c>
      <c r="E169" s="29" t="s">
        <v>46</v>
      </c>
      <c r="F169" s="29" t="s">
        <v>104</v>
      </c>
      <c r="G169" s="29" t="s">
        <v>41</v>
      </c>
      <c r="H169" s="21" t="s">
        <v>39</v>
      </c>
      <c r="I169" s="146">
        <v>1</v>
      </c>
      <c r="J169" s="143">
        <f t="shared" si="30"/>
        <v>0</v>
      </c>
      <c r="K169" s="146">
        <f t="shared" si="31"/>
        <v>0</v>
      </c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4">
        <v>1</v>
      </c>
      <c r="AY169" s="34"/>
      <c r="AZ169" s="36"/>
      <c r="BA169" s="36"/>
      <c r="BB169" s="36"/>
      <c r="BC169" s="36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</row>
    <row r="170" spans="1:239" s="20" customFormat="1" ht="90.75" customHeight="1" x14ac:dyDescent="0.2">
      <c r="A170" s="67" t="s">
        <v>30</v>
      </c>
      <c r="B170" s="129" t="s">
        <v>213</v>
      </c>
      <c r="C170" s="29" t="s">
        <v>137</v>
      </c>
      <c r="D170" s="29" t="s">
        <v>75</v>
      </c>
      <c r="E170" s="29" t="s">
        <v>46</v>
      </c>
      <c r="F170" s="29" t="s">
        <v>110</v>
      </c>
      <c r="G170" s="29" t="s">
        <v>41</v>
      </c>
      <c r="H170" s="29" t="s">
        <v>39</v>
      </c>
      <c r="I170" s="146">
        <v>828391</v>
      </c>
      <c r="J170" s="143">
        <f>J171+J172+J173+J174+J175</f>
        <v>333857.34999999998</v>
      </c>
      <c r="K170" s="146">
        <f t="shared" si="31"/>
        <v>40.299999999999997</v>
      </c>
      <c r="L170" s="35">
        <v>30321</v>
      </c>
      <c r="M170" s="194">
        <f>M171+M172+M173+M174+M175</f>
        <v>12388.24</v>
      </c>
      <c r="N170" s="35">
        <v>54281</v>
      </c>
      <c r="O170" s="194">
        <f>O171+O172+O173+O174+O175</f>
        <v>22770.27</v>
      </c>
      <c r="P170" s="35">
        <v>16804</v>
      </c>
      <c r="Q170" s="194">
        <f>Q171+Q172+Q173+Q174+Q175</f>
        <v>6525.79</v>
      </c>
      <c r="R170" s="35">
        <v>43520</v>
      </c>
      <c r="S170" s="194">
        <f>S171+S172+S173+S174+S175</f>
        <v>16306.84</v>
      </c>
      <c r="T170" s="35">
        <v>11580</v>
      </c>
      <c r="U170" s="194">
        <f>U171+U172+U173+U174+U175</f>
        <v>4620.25</v>
      </c>
      <c r="V170" s="35">
        <v>12334</v>
      </c>
      <c r="W170" s="194">
        <f>W171+W172+W173+W174+W175</f>
        <v>4978.93</v>
      </c>
      <c r="X170" s="35">
        <v>21817</v>
      </c>
      <c r="Y170" s="194">
        <f>Y171+Y172+Y173+Y174+Y175</f>
        <v>8357.2099999999991</v>
      </c>
      <c r="Z170" s="35">
        <v>7213</v>
      </c>
      <c r="AA170" s="194">
        <f>AA171+AA172+AA173+AA174+AA175</f>
        <v>3015.04</v>
      </c>
      <c r="AB170" s="35">
        <v>14019</v>
      </c>
      <c r="AC170" s="194">
        <f>AC171+AC172+AC173+AC174+AC175</f>
        <v>5741.15</v>
      </c>
      <c r="AD170" s="35">
        <v>3563</v>
      </c>
      <c r="AE170" s="194">
        <f>AE171+AE172+AE173+AE174+AE175</f>
        <v>1444.04</v>
      </c>
      <c r="AF170" s="35">
        <v>18518</v>
      </c>
      <c r="AG170" s="194">
        <f>AG171+AG172+AG173+AG174+AG175</f>
        <v>7229.66</v>
      </c>
      <c r="AH170" s="35">
        <v>6476</v>
      </c>
      <c r="AI170" s="194">
        <f>AI171+AI172+AI173+AI174+AI175</f>
        <v>2635</v>
      </c>
      <c r="AJ170" s="35">
        <v>20454.5</v>
      </c>
      <c r="AK170" s="194">
        <f>AK171+AK172+AK173+AK174+AK175</f>
        <v>8370.76</v>
      </c>
      <c r="AL170" s="35">
        <v>14206</v>
      </c>
      <c r="AM170" s="194">
        <f>AM171+AM172+AM173+AM174+AM175</f>
        <v>5630.03</v>
      </c>
      <c r="AN170" s="35">
        <v>16122</v>
      </c>
      <c r="AO170" s="194">
        <f>AO171+AO172+AO173+AO174+AO175</f>
        <v>6557.2</v>
      </c>
      <c r="AP170" s="35">
        <v>15297</v>
      </c>
      <c r="AQ170" s="194">
        <f>AQ171+AQ172+AQ173+AQ174+AQ175</f>
        <v>6286.72</v>
      </c>
      <c r="AR170" s="35">
        <v>12706</v>
      </c>
      <c r="AS170" s="194">
        <f>AS171+AS172+AS173+AS174+AS175</f>
        <v>5183.74</v>
      </c>
      <c r="AT170" s="35">
        <v>41599</v>
      </c>
      <c r="AU170" s="194">
        <f>AU171+AU172+AU173+AU174+AU175</f>
        <v>16585.560000000001</v>
      </c>
      <c r="AV170" s="35">
        <v>29905</v>
      </c>
      <c r="AW170" s="194">
        <f>AW171+AW172+AW173+AW174+AW175</f>
        <v>12457.45</v>
      </c>
      <c r="AX170" s="35">
        <v>183913.5</v>
      </c>
      <c r="AY170" s="194">
        <f>AY171+AY172+AY173+AY174+AY175</f>
        <v>74051.72</v>
      </c>
      <c r="AZ170" s="35">
        <v>77448</v>
      </c>
      <c r="BA170" s="194">
        <f>BA171+BA172+BA173+BA174+BA175</f>
        <v>31034.55</v>
      </c>
      <c r="BB170" s="35">
        <v>176294</v>
      </c>
      <c r="BC170" s="194">
        <f>BC171+BC172+BC173+BC174+BC175</f>
        <v>71687.199999999997</v>
      </c>
    </row>
    <row r="171" spans="1:239" s="40" customFormat="1" ht="21" customHeight="1" x14ac:dyDescent="0.2">
      <c r="A171" s="64" t="s">
        <v>252</v>
      </c>
      <c r="B171" s="128" t="s">
        <v>213</v>
      </c>
      <c r="C171" s="21" t="s">
        <v>137</v>
      </c>
      <c r="D171" s="21" t="s">
        <v>75</v>
      </c>
      <c r="E171" s="21" t="s">
        <v>46</v>
      </c>
      <c r="F171" s="21" t="s">
        <v>90</v>
      </c>
      <c r="G171" s="21" t="s">
        <v>41</v>
      </c>
      <c r="H171" s="21" t="s">
        <v>39</v>
      </c>
      <c r="I171" s="147">
        <v>616726</v>
      </c>
      <c r="J171" s="143">
        <f t="shared" si="30"/>
        <v>247952.1</v>
      </c>
      <c r="K171" s="146">
        <f t="shared" si="31"/>
        <v>40.200000000000003</v>
      </c>
      <c r="L171" s="37">
        <v>20862</v>
      </c>
      <c r="M171" s="37">
        <v>8609.23</v>
      </c>
      <c r="N171" s="37">
        <v>41728</v>
      </c>
      <c r="O171" s="37">
        <v>17452.43</v>
      </c>
      <c r="P171" s="37">
        <v>11056</v>
      </c>
      <c r="Q171" s="37">
        <v>4147.6499999999996</v>
      </c>
      <c r="R171" s="37">
        <v>31288</v>
      </c>
      <c r="S171" s="37">
        <v>11436.77</v>
      </c>
      <c r="T171" s="37">
        <v>7968</v>
      </c>
      <c r="U171" s="37">
        <v>3164.65</v>
      </c>
      <c r="V171" s="37">
        <v>8911</v>
      </c>
      <c r="W171" s="37">
        <v>3675.27</v>
      </c>
      <c r="X171" s="37">
        <v>13281</v>
      </c>
      <c r="Y171" s="37">
        <v>5042.04</v>
      </c>
      <c r="Z171" s="37">
        <v>5124</v>
      </c>
      <c r="AA171" s="37">
        <v>2131.39</v>
      </c>
      <c r="AB171" s="37">
        <v>9467</v>
      </c>
      <c r="AC171" s="37">
        <v>3886.76</v>
      </c>
      <c r="AD171" s="37">
        <v>2415</v>
      </c>
      <c r="AE171" s="37">
        <v>1003.31</v>
      </c>
      <c r="AF171" s="37">
        <v>10893</v>
      </c>
      <c r="AG171" s="37">
        <v>4266.82</v>
      </c>
      <c r="AH171" s="37">
        <v>4406</v>
      </c>
      <c r="AI171" s="37">
        <v>1792.77</v>
      </c>
      <c r="AJ171" s="37">
        <v>13010</v>
      </c>
      <c r="AK171" s="37">
        <v>5344.46</v>
      </c>
      <c r="AL171" s="37">
        <v>8781</v>
      </c>
      <c r="AM171" s="37">
        <v>3493.04</v>
      </c>
      <c r="AN171" s="37">
        <v>10138</v>
      </c>
      <c r="AO171" s="37">
        <v>4170.38</v>
      </c>
      <c r="AP171" s="37">
        <v>11093</v>
      </c>
      <c r="AQ171" s="37">
        <v>4578.72</v>
      </c>
      <c r="AR171" s="37">
        <v>8475</v>
      </c>
      <c r="AS171" s="37">
        <v>3444.48</v>
      </c>
      <c r="AT171" s="37">
        <v>31177</v>
      </c>
      <c r="AU171" s="37">
        <v>12414.4</v>
      </c>
      <c r="AV171" s="37">
        <v>23125</v>
      </c>
      <c r="AW171" s="37">
        <v>9665.16</v>
      </c>
      <c r="AX171" s="37">
        <v>156393</v>
      </c>
      <c r="AY171" s="37">
        <v>62428.37</v>
      </c>
      <c r="AZ171" s="37">
        <v>59151</v>
      </c>
      <c r="BA171" s="37">
        <v>23603.1</v>
      </c>
      <c r="BB171" s="37">
        <v>127984</v>
      </c>
      <c r="BC171" s="37">
        <v>52200.9</v>
      </c>
    </row>
    <row r="172" spans="1:239" s="40" customFormat="1" ht="21" customHeight="1" x14ac:dyDescent="0.2">
      <c r="A172" s="70" t="s">
        <v>253</v>
      </c>
      <c r="B172" s="128" t="s">
        <v>213</v>
      </c>
      <c r="C172" s="21" t="s">
        <v>137</v>
      </c>
      <c r="D172" s="21" t="s">
        <v>75</v>
      </c>
      <c r="E172" s="21" t="s">
        <v>46</v>
      </c>
      <c r="F172" s="21" t="s">
        <v>91</v>
      </c>
      <c r="G172" s="21" t="s">
        <v>41</v>
      </c>
      <c r="H172" s="21" t="s">
        <v>39</v>
      </c>
      <c r="I172" s="147">
        <v>4003</v>
      </c>
      <c r="J172" s="143">
        <f t="shared" si="30"/>
        <v>1307.9000000000001</v>
      </c>
      <c r="K172" s="146">
        <f t="shared" si="31"/>
        <v>32.67</v>
      </c>
      <c r="L172" s="36">
        <v>293</v>
      </c>
      <c r="M172" s="36">
        <v>100.09</v>
      </c>
      <c r="N172" s="36">
        <v>43</v>
      </c>
      <c r="O172" s="36">
        <v>14</v>
      </c>
      <c r="P172" s="36">
        <v>76</v>
      </c>
      <c r="Q172" s="36">
        <v>21.63</v>
      </c>
      <c r="R172" s="36">
        <v>93</v>
      </c>
      <c r="S172" s="36">
        <v>31.56</v>
      </c>
      <c r="T172" s="36">
        <v>65</v>
      </c>
      <c r="U172" s="36">
        <v>22.56</v>
      </c>
      <c r="V172" s="36">
        <v>22</v>
      </c>
      <c r="W172" s="36">
        <v>9.0399999999999991</v>
      </c>
      <c r="X172" s="36">
        <v>108</v>
      </c>
      <c r="Y172" s="36">
        <v>31.56</v>
      </c>
      <c r="Z172" s="36">
        <v>33</v>
      </c>
      <c r="AA172" s="36">
        <v>10.82</v>
      </c>
      <c r="AB172" s="36">
        <v>65</v>
      </c>
      <c r="AC172" s="36">
        <v>25.97</v>
      </c>
      <c r="AD172" s="36">
        <v>0</v>
      </c>
      <c r="AE172" s="36"/>
      <c r="AF172" s="36">
        <v>715</v>
      </c>
      <c r="AG172" s="36">
        <v>249.27</v>
      </c>
      <c r="AH172" s="36">
        <v>33</v>
      </c>
      <c r="AI172" s="36">
        <v>4.5199999999999996</v>
      </c>
      <c r="AJ172" s="36">
        <v>33</v>
      </c>
      <c r="AK172" s="36">
        <v>12.65</v>
      </c>
      <c r="AL172" s="36">
        <v>266</v>
      </c>
      <c r="AM172" s="36">
        <v>78.91</v>
      </c>
      <c r="AN172" s="36">
        <v>87</v>
      </c>
      <c r="AO172" s="36">
        <v>31.47</v>
      </c>
      <c r="AP172" s="36">
        <v>76</v>
      </c>
      <c r="AQ172" s="36">
        <v>20.65</v>
      </c>
      <c r="AR172" s="36">
        <v>22</v>
      </c>
      <c r="AS172" s="36">
        <v>4.5199999999999996</v>
      </c>
      <c r="AT172" s="36">
        <v>271</v>
      </c>
      <c r="AU172" s="36">
        <v>79.290000000000006</v>
      </c>
      <c r="AV172" s="36">
        <v>54</v>
      </c>
      <c r="AW172" s="36">
        <v>27.01</v>
      </c>
      <c r="AX172" s="36">
        <v>726</v>
      </c>
      <c r="AY172" s="36">
        <v>246.22</v>
      </c>
      <c r="AZ172" s="36">
        <v>217</v>
      </c>
      <c r="BA172" s="36">
        <v>58.57</v>
      </c>
      <c r="BB172" s="36">
        <v>705</v>
      </c>
      <c r="BC172" s="36">
        <v>227.59</v>
      </c>
    </row>
    <row r="173" spans="1:239" s="40" customFormat="1" ht="23.25" customHeight="1" x14ac:dyDescent="0.2">
      <c r="A173" s="70" t="s">
        <v>254</v>
      </c>
      <c r="B173" s="128" t="s">
        <v>213</v>
      </c>
      <c r="C173" s="21" t="s">
        <v>137</v>
      </c>
      <c r="D173" s="21" t="s">
        <v>75</v>
      </c>
      <c r="E173" s="21" t="s">
        <v>46</v>
      </c>
      <c r="F173" s="21" t="s">
        <v>92</v>
      </c>
      <c r="G173" s="21" t="s">
        <v>41</v>
      </c>
      <c r="H173" s="21" t="s">
        <v>39</v>
      </c>
      <c r="I173" s="147">
        <v>9085</v>
      </c>
      <c r="J173" s="143">
        <f t="shared" si="30"/>
        <v>3796.13</v>
      </c>
      <c r="K173" s="146">
        <f t="shared" si="31"/>
        <v>41.78</v>
      </c>
      <c r="L173" s="36">
        <v>141</v>
      </c>
      <c r="M173" s="36">
        <v>58.5</v>
      </c>
      <c r="N173" s="36">
        <v>1186</v>
      </c>
      <c r="O173" s="36">
        <v>509.29</v>
      </c>
      <c r="P173" s="36">
        <v>124</v>
      </c>
      <c r="Q173" s="36">
        <v>54.76</v>
      </c>
      <c r="R173" s="36">
        <v>282</v>
      </c>
      <c r="S173" s="36">
        <v>116.91</v>
      </c>
      <c r="T173" s="36">
        <v>32</v>
      </c>
      <c r="U173" s="36">
        <v>13.46</v>
      </c>
      <c r="V173" s="36">
        <v>76</v>
      </c>
      <c r="W173" s="36">
        <v>31.09</v>
      </c>
      <c r="X173" s="36">
        <v>163</v>
      </c>
      <c r="Y173" s="36">
        <v>62.96</v>
      </c>
      <c r="Z173" s="36">
        <v>108</v>
      </c>
      <c r="AA173" s="36">
        <v>49.5</v>
      </c>
      <c r="AB173" s="36">
        <v>98</v>
      </c>
      <c r="AC173" s="36">
        <v>37.020000000000003</v>
      </c>
      <c r="AD173" s="36">
        <v>65</v>
      </c>
      <c r="AE173" s="36">
        <v>27.05</v>
      </c>
      <c r="AF173" s="36">
        <v>98</v>
      </c>
      <c r="AG173" s="36">
        <v>40.090000000000003</v>
      </c>
      <c r="AH173" s="36">
        <v>32</v>
      </c>
      <c r="AI173" s="36">
        <v>13.46</v>
      </c>
      <c r="AJ173" s="36">
        <v>87</v>
      </c>
      <c r="AK173" s="36">
        <v>35.64</v>
      </c>
      <c r="AL173" s="36">
        <v>124</v>
      </c>
      <c r="AM173" s="36">
        <v>49.93</v>
      </c>
      <c r="AN173" s="36">
        <v>54</v>
      </c>
      <c r="AO173" s="36">
        <v>25.38</v>
      </c>
      <c r="AP173" s="36">
        <v>43</v>
      </c>
      <c r="AQ173" s="36">
        <v>18.04</v>
      </c>
      <c r="AR173" s="36">
        <v>76</v>
      </c>
      <c r="AS173" s="36">
        <v>31.47</v>
      </c>
      <c r="AT173" s="36">
        <v>461</v>
      </c>
      <c r="AU173" s="36">
        <v>193.91</v>
      </c>
      <c r="AV173" s="36">
        <v>541</v>
      </c>
      <c r="AW173" s="36">
        <v>236.31</v>
      </c>
      <c r="AX173" s="36">
        <v>1609</v>
      </c>
      <c r="AY173" s="36">
        <v>663.62</v>
      </c>
      <c r="AZ173" s="36">
        <v>580</v>
      </c>
      <c r="BA173" s="36">
        <v>239.09</v>
      </c>
      <c r="BB173" s="36">
        <v>3105</v>
      </c>
      <c r="BC173" s="36">
        <v>1288.6500000000001</v>
      </c>
    </row>
    <row r="174" spans="1:239" s="40" customFormat="1" ht="32.25" customHeight="1" x14ac:dyDescent="0.2">
      <c r="A174" s="78" t="s">
        <v>255</v>
      </c>
      <c r="B174" s="128" t="s">
        <v>213</v>
      </c>
      <c r="C174" s="21" t="s">
        <v>137</v>
      </c>
      <c r="D174" s="21" t="s">
        <v>75</v>
      </c>
      <c r="E174" s="21" t="s">
        <v>46</v>
      </c>
      <c r="F174" s="21" t="s">
        <v>93</v>
      </c>
      <c r="G174" s="21" t="s">
        <v>41</v>
      </c>
      <c r="H174" s="21" t="s">
        <v>39</v>
      </c>
      <c r="I174" s="147">
        <v>76</v>
      </c>
      <c r="J174" s="143">
        <f t="shared" si="30"/>
        <v>28.43</v>
      </c>
      <c r="K174" s="146">
        <f t="shared" si="31"/>
        <v>37.409999999999997</v>
      </c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>
        <v>19</v>
      </c>
      <c r="AC174" s="36">
        <v>7.86</v>
      </c>
      <c r="AD174" s="36"/>
      <c r="AE174" s="36"/>
      <c r="AF174" s="36"/>
      <c r="AG174" s="36"/>
      <c r="AH174" s="36"/>
      <c r="AI174" s="36"/>
      <c r="AJ174" s="36">
        <v>9.5</v>
      </c>
      <c r="AK174" s="36">
        <v>3.96</v>
      </c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>
        <v>9.5</v>
      </c>
      <c r="AY174" s="36">
        <v>4.72</v>
      </c>
      <c r="AZ174" s="36">
        <v>19</v>
      </c>
      <c r="BA174" s="36">
        <v>7.92</v>
      </c>
      <c r="BB174" s="36">
        <v>19</v>
      </c>
      <c r="BC174" s="36">
        <v>3.97</v>
      </c>
    </row>
    <row r="175" spans="1:239" s="40" customFormat="1" ht="28.5" customHeight="1" x14ac:dyDescent="0.2">
      <c r="A175" s="78" t="s">
        <v>256</v>
      </c>
      <c r="B175" s="128" t="s">
        <v>213</v>
      </c>
      <c r="C175" s="21" t="s">
        <v>137</v>
      </c>
      <c r="D175" s="21" t="s">
        <v>75</v>
      </c>
      <c r="E175" s="21" t="s">
        <v>46</v>
      </c>
      <c r="F175" s="21" t="s">
        <v>94</v>
      </c>
      <c r="G175" s="21" t="s">
        <v>41</v>
      </c>
      <c r="H175" s="21" t="s">
        <v>39</v>
      </c>
      <c r="I175" s="147">
        <v>198501</v>
      </c>
      <c r="J175" s="143">
        <f t="shared" si="30"/>
        <v>80772.789999999994</v>
      </c>
      <c r="K175" s="146">
        <f t="shared" si="31"/>
        <v>40.69</v>
      </c>
      <c r="L175" s="36">
        <v>9025</v>
      </c>
      <c r="M175" s="36">
        <v>3620.42</v>
      </c>
      <c r="N175" s="36">
        <v>11324</v>
      </c>
      <c r="O175" s="36">
        <v>4794.55</v>
      </c>
      <c r="P175" s="36">
        <v>5548</v>
      </c>
      <c r="Q175" s="36">
        <v>2301.75</v>
      </c>
      <c r="R175" s="36">
        <v>11857</v>
      </c>
      <c r="S175" s="36">
        <v>4721.6000000000004</v>
      </c>
      <c r="T175" s="36">
        <v>3515</v>
      </c>
      <c r="U175" s="36">
        <v>1419.58</v>
      </c>
      <c r="V175" s="36">
        <v>3325</v>
      </c>
      <c r="W175" s="36">
        <v>1263.53</v>
      </c>
      <c r="X175" s="36">
        <v>8265</v>
      </c>
      <c r="Y175" s="36">
        <v>3220.65</v>
      </c>
      <c r="Z175" s="36">
        <v>1948</v>
      </c>
      <c r="AA175" s="36">
        <v>823.33</v>
      </c>
      <c r="AB175" s="36">
        <v>4370</v>
      </c>
      <c r="AC175" s="36">
        <v>1783.54</v>
      </c>
      <c r="AD175" s="36">
        <v>1083</v>
      </c>
      <c r="AE175" s="36">
        <v>413.68</v>
      </c>
      <c r="AF175" s="36">
        <v>6812</v>
      </c>
      <c r="AG175" s="36">
        <v>2673.48</v>
      </c>
      <c r="AH175" s="36">
        <v>2005</v>
      </c>
      <c r="AI175" s="36">
        <v>824.25</v>
      </c>
      <c r="AJ175" s="36">
        <v>7315</v>
      </c>
      <c r="AK175" s="36">
        <v>2974.05</v>
      </c>
      <c r="AL175" s="36">
        <v>5035</v>
      </c>
      <c r="AM175" s="36">
        <v>2008.15</v>
      </c>
      <c r="AN175" s="36">
        <v>5843</v>
      </c>
      <c r="AO175" s="36">
        <v>2329.9699999999998</v>
      </c>
      <c r="AP175" s="36">
        <v>4085</v>
      </c>
      <c r="AQ175" s="36">
        <v>1669.31</v>
      </c>
      <c r="AR175" s="36">
        <v>4133</v>
      </c>
      <c r="AS175" s="36">
        <v>1703.27</v>
      </c>
      <c r="AT175" s="36">
        <v>9690</v>
      </c>
      <c r="AU175" s="36">
        <v>3897.96</v>
      </c>
      <c r="AV175" s="36">
        <v>6185</v>
      </c>
      <c r="AW175" s="36">
        <v>2528.9699999999998</v>
      </c>
      <c r="AX175" s="36">
        <v>25176</v>
      </c>
      <c r="AY175" s="36">
        <v>10708.79</v>
      </c>
      <c r="AZ175" s="36">
        <v>17481</v>
      </c>
      <c r="BA175" s="36">
        <v>7125.87</v>
      </c>
      <c r="BB175" s="36">
        <v>44481</v>
      </c>
      <c r="BC175" s="36">
        <v>17966.09</v>
      </c>
    </row>
    <row r="176" spans="1:239" s="18" customFormat="1" ht="57.75" customHeight="1" x14ac:dyDescent="0.2">
      <c r="A176" s="62" t="s">
        <v>31</v>
      </c>
      <c r="B176" s="120" t="s">
        <v>213</v>
      </c>
      <c r="C176" s="29" t="s">
        <v>137</v>
      </c>
      <c r="D176" s="29" t="s">
        <v>75</v>
      </c>
      <c r="E176" s="29" t="s">
        <v>36</v>
      </c>
      <c r="F176" s="29" t="s">
        <v>118</v>
      </c>
      <c r="G176" s="29" t="s">
        <v>41</v>
      </c>
      <c r="H176" s="29" t="s">
        <v>39</v>
      </c>
      <c r="I176" s="146">
        <v>282525</v>
      </c>
      <c r="J176" s="143">
        <f t="shared" si="30"/>
        <v>107254.3</v>
      </c>
      <c r="K176" s="146">
        <f t="shared" si="31"/>
        <v>37.96</v>
      </c>
      <c r="L176" s="39">
        <v>10292</v>
      </c>
      <c r="M176" s="194">
        <v>3916.19</v>
      </c>
      <c r="N176" s="39">
        <v>37010</v>
      </c>
      <c r="O176" s="194">
        <v>15568.71</v>
      </c>
      <c r="P176" s="39">
        <v>10155</v>
      </c>
      <c r="Q176" s="194">
        <v>3436.32</v>
      </c>
      <c r="R176" s="39">
        <v>14207</v>
      </c>
      <c r="S176" s="194">
        <v>5299.59</v>
      </c>
      <c r="T176" s="39">
        <v>2354</v>
      </c>
      <c r="U176" s="194">
        <v>1089.56</v>
      </c>
      <c r="V176" s="39">
        <v>9016</v>
      </c>
      <c r="W176" s="194">
        <v>3129.48</v>
      </c>
      <c r="X176" s="39">
        <v>8117</v>
      </c>
      <c r="Y176" s="194">
        <v>2986.07</v>
      </c>
      <c r="Z176" s="39">
        <v>7144</v>
      </c>
      <c r="AA176" s="194">
        <v>2617.9</v>
      </c>
      <c r="AB176" s="39">
        <v>9926</v>
      </c>
      <c r="AC176" s="194">
        <v>3426.5</v>
      </c>
      <c r="AD176" s="39">
        <v>4608</v>
      </c>
      <c r="AE176" s="194">
        <v>1666.8</v>
      </c>
      <c r="AF176" s="39">
        <v>5813</v>
      </c>
      <c r="AG176" s="194">
        <v>2088.1</v>
      </c>
      <c r="AH176" s="39">
        <v>3601</v>
      </c>
      <c r="AI176" s="194">
        <v>1137.32</v>
      </c>
      <c r="AJ176" s="39">
        <v>10798</v>
      </c>
      <c r="AK176" s="194">
        <v>3484.06</v>
      </c>
      <c r="AL176" s="39">
        <v>4094</v>
      </c>
      <c r="AM176" s="194">
        <v>1557.36</v>
      </c>
      <c r="AN176" s="39">
        <v>8940</v>
      </c>
      <c r="AO176" s="194">
        <v>3298.89</v>
      </c>
      <c r="AP176" s="39">
        <v>4015</v>
      </c>
      <c r="AQ176" s="194">
        <v>1550.67</v>
      </c>
      <c r="AR176" s="39">
        <v>9580</v>
      </c>
      <c r="AS176" s="194">
        <v>3162.91</v>
      </c>
      <c r="AT176" s="39">
        <v>19315</v>
      </c>
      <c r="AU176" s="194">
        <v>7361.99</v>
      </c>
      <c r="AV176" s="39">
        <v>15612</v>
      </c>
      <c r="AW176" s="194">
        <v>6137.3</v>
      </c>
      <c r="AX176" s="39">
        <v>37858</v>
      </c>
      <c r="AY176" s="194">
        <v>14570</v>
      </c>
      <c r="AZ176" s="39">
        <v>13695</v>
      </c>
      <c r="BA176" s="194">
        <v>5982.58</v>
      </c>
      <c r="BB176" s="39">
        <v>36375</v>
      </c>
      <c r="BC176" s="194">
        <v>13786</v>
      </c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</row>
    <row r="177" spans="1:239" s="23" customFormat="1" ht="24" hidden="1" customHeight="1" x14ac:dyDescent="0.2">
      <c r="A177" s="70" t="s">
        <v>257</v>
      </c>
      <c r="B177" s="121" t="s">
        <v>213</v>
      </c>
      <c r="C177" s="21" t="s">
        <v>137</v>
      </c>
      <c r="D177" s="21" t="s">
        <v>75</v>
      </c>
      <c r="E177" s="21" t="s">
        <v>36</v>
      </c>
      <c r="F177" s="21" t="s">
        <v>118</v>
      </c>
      <c r="G177" s="21" t="s">
        <v>41</v>
      </c>
      <c r="H177" s="21" t="s">
        <v>39</v>
      </c>
      <c r="I177" s="147">
        <v>219945</v>
      </c>
      <c r="J177" s="143">
        <f t="shared" si="30"/>
        <v>0</v>
      </c>
      <c r="K177" s="146">
        <f t="shared" si="31"/>
        <v>0</v>
      </c>
      <c r="L177" s="36">
        <v>8543</v>
      </c>
      <c r="M177" s="36"/>
      <c r="N177" s="36">
        <v>26493</v>
      </c>
      <c r="O177" s="36"/>
      <c r="P177" s="36">
        <v>7786</v>
      </c>
      <c r="Q177" s="36"/>
      <c r="R177" s="36">
        <v>10922</v>
      </c>
      <c r="S177" s="36"/>
      <c r="T177" s="36">
        <v>1838</v>
      </c>
      <c r="U177" s="36"/>
      <c r="V177" s="36">
        <v>5947</v>
      </c>
      <c r="W177" s="36"/>
      <c r="X177" s="36">
        <v>5299</v>
      </c>
      <c r="Y177" s="36"/>
      <c r="Z177" s="36">
        <v>5190</v>
      </c>
      <c r="AA177" s="36"/>
      <c r="AB177" s="36">
        <v>8110</v>
      </c>
      <c r="AC177" s="36"/>
      <c r="AD177" s="36">
        <v>3352</v>
      </c>
      <c r="AE177" s="36"/>
      <c r="AF177" s="36">
        <v>4542</v>
      </c>
      <c r="AG177" s="36"/>
      <c r="AH177" s="36">
        <v>2379</v>
      </c>
      <c r="AI177" s="36"/>
      <c r="AJ177" s="36">
        <v>7894</v>
      </c>
      <c r="AK177" s="36"/>
      <c r="AL177" s="36">
        <v>3136</v>
      </c>
      <c r="AM177" s="36"/>
      <c r="AN177" s="36">
        <v>6596</v>
      </c>
      <c r="AO177" s="36"/>
      <c r="AP177" s="36">
        <v>2703</v>
      </c>
      <c r="AQ177" s="36"/>
      <c r="AR177" s="36">
        <v>7029</v>
      </c>
      <c r="AS177" s="36"/>
      <c r="AT177" s="36">
        <v>15463</v>
      </c>
      <c r="AU177" s="36"/>
      <c r="AV177" s="36">
        <v>11570</v>
      </c>
      <c r="AW177" s="36"/>
      <c r="AX177" s="36">
        <v>32656</v>
      </c>
      <c r="AY177" s="36"/>
      <c r="AZ177" s="36">
        <v>10489</v>
      </c>
      <c r="BA177" s="36"/>
      <c r="BB177" s="36">
        <v>32008</v>
      </c>
      <c r="BC177" s="36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</row>
    <row r="178" spans="1:239" s="23" customFormat="1" ht="32.25" hidden="1" customHeight="1" x14ac:dyDescent="0.2">
      <c r="A178" s="70" t="s">
        <v>258</v>
      </c>
      <c r="B178" s="121" t="s">
        <v>213</v>
      </c>
      <c r="C178" s="21" t="s">
        <v>137</v>
      </c>
      <c r="D178" s="21" t="s">
        <v>75</v>
      </c>
      <c r="E178" s="21" t="s">
        <v>36</v>
      </c>
      <c r="F178" s="21" t="s">
        <v>118</v>
      </c>
      <c r="G178" s="21" t="s">
        <v>41</v>
      </c>
      <c r="H178" s="21" t="s">
        <v>39</v>
      </c>
      <c r="I178" s="147">
        <v>62580</v>
      </c>
      <c r="J178" s="143">
        <f t="shared" si="30"/>
        <v>0</v>
      </c>
      <c r="K178" s="146">
        <f t="shared" si="31"/>
        <v>0</v>
      </c>
      <c r="L178" s="36">
        <v>1749</v>
      </c>
      <c r="M178" s="36"/>
      <c r="N178" s="36">
        <v>10517</v>
      </c>
      <c r="O178" s="36"/>
      <c r="P178" s="36">
        <v>2369</v>
      </c>
      <c r="Q178" s="36"/>
      <c r="R178" s="36">
        <v>3285</v>
      </c>
      <c r="S178" s="36"/>
      <c r="T178" s="36">
        <v>516</v>
      </c>
      <c r="U178" s="36"/>
      <c r="V178" s="36">
        <v>3069</v>
      </c>
      <c r="W178" s="36"/>
      <c r="X178" s="36">
        <v>2818</v>
      </c>
      <c r="Y178" s="36"/>
      <c r="Z178" s="36">
        <v>1954</v>
      </c>
      <c r="AA178" s="36"/>
      <c r="AB178" s="36">
        <v>1816</v>
      </c>
      <c r="AC178" s="36"/>
      <c r="AD178" s="36">
        <v>1256</v>
      </c>
      <c r="AE178" s="36"/>
      <c r="AF178" s="36">
        <v>1271</v>
      </c>
      <c r="AG178" s="36"/>
      <c r="AH178" s="36">
        <v>1222</v>
      </c>
      <c r="AI178" s="36"/>
      <c r="AJ178" s="36">
        <v>2904</v>
      </c>
      <c r="AK178" s="36"/>
      <c r="AL178" s="36">
        <v>958</v>
      </c>
      <c r="AM178" s="36"/>
      <c r="AN178" s="36">
        <v>2344</v>
      </c>
      <c r="AO178" s="36"/>
      <c r="AP178" s="36">
        <v>1312</v>
      </c>
      <c r="AQ178" s="36"/>
      <c r="AR178" s="36">
        <v>2551</v>
      </c>
      <c r="AS178" s="36"/>
      <c r="AT178" s="36">
        <v>3852</v>
      </c>
      <c r="AU178" s="36"/>
      <c r="AV178" s="36">
        <v>4042</v>
      </c>
      <c r="AW178" s="36"/>
      <c r="AX178" s="36">
        <v>5202</v>
      </c>
      <c r="AY178" s="36"/>
      <c r="AZ178" s="36">
        <v>3206</v>
      </c>
      <c r="BA178" s="36"/>
      <c r="BB178" s="36">
        <v>4367</v>
      </c>
      <c r="BC178" s="36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</row>
    <row r="179" spans="1:239" s="18" customFormat="1" ht="57.75" customHeight="1" x14ac:dyDescent="0.2">
      <c r="A179" s="63" t="s">
        <v>32</v>
      </c>
      <c r="B179" s="120" t="s">
        <v>139</v>
      </c>
      <c r="C179" s="29" t="s">
        <v>137</v>
      </c>
      <c r="D179" s="29" t="s">
        <v>75</v>
      </c>
      <c r="E179" s="29" t="s">
        <v>46</v>
      </c>
      <c r="F179" s="29" t="s">
        <v>83</v>
      </c>
      <c r="G179" s="29" t="s">
        <v>41</v>
      </c>
      <c r="H179" s="29" t="s">
        <v>39</v>
      </c>
      <c r="I179" s="146">
        <v>582727</v>
      </c>
      <c r="J179" s="143">
        <f t="shared" si="30"/>
        <v>275368.99</v>
      </c>
      <c r="K179" s="146">
        <f t="shared" si="31"/>
        <v>47.26</v>
      </c>
      <c r="L179" s="34">
        <v>390037</v>
      </c>
      <c r="M179" s="34">
        <v>182033.2</v>
      </c>
      <c r="N179" s="34">
        <v>4285</v>
      </c>
      <c r="O179" s="34">
        <v>1386.22</v>
      </c>
      <c r="P179" s="34">
        <v>419</v>
      </c>
      <c r="Q179" s="34">
        <v>190.59</v>
      </c>
      <c r="R179" s="34">
        <v>3687</v>
      </c>
      <c r="S179" s="34">
        <v>1576.82</v>
      </c>
      <c r="T179" s="34">
        <v>648</v>
      </c>
      <c r="U179" s="34">
        <v>334.91</v>
      </c>
      <c r="V179" s="34">
        <v>309</v>
      </c>
      <c r="W179" s="34">
        <v>176.83</v>
      </c>
      <c r="X179" s="34">
        <v>533</v>
      </c>
      <c r="Y179" s="34">
        <v>183.82</v>
      </c>
      <c r="Z179" s="34">
        <v>892</v>
      </c>
      <c r="AA179" s="34">
        <v>507.99</v>
      </c>
      <c r="AB179" s="34">
        <v>2351</v>
      </c>
      <c r="AC179" s="34">
        <v>1148.44</v>
      </c>
      <c r="AD179" s="34">
        <v>11409</v>
      </c>
      <c r="AE179" s="34">
        <v>5299.52</v>
      </c>
      <c r="AF179" s="34">
        <v>8602</v>
      </c>
      <c r="AG179" s="34">
        <v>5133</v>
      </c>
      <c r="AH179" s="34">
        <v>149</v>
      </c>
      <c r="AI179" s="34">
        <v>61.87</v>
      </c>
      <c r="AJ179" s="34">
        <v>1654</v>
      </c>
      <c r="AK179" s="34">
        <v>820.9</v>
      </c>
      <c r="AL179" s="34">
        <v>543</v>
      </c>
      <c r="AM179" s="34">
        <v>197.44</v>
      </c>
      <c r="AN179" s="34">
        <v>1235</v>
      </c>
      <c r="AO179" s="34">
        <v>521.21</v>
      </c>
      <c r="AP179" s="34">
        <v>86293</v>
      </c>
      <c r="AQ179" s="34">
        <v>39971.4</v>
      </c>
      <c r="AR179" s="34">
        <v>947</v>
      </c>
      <c r="AS179" s="34">
        <v>441.62</v>
      </c>
      <c r="AT179" s="34">
        <v>3129</v>
      </c>
      <c r="AU179" s="34">
        <v>1770.13</v>
      </c>
      <c r="AV179" s="34">
        <v>1684</v>
      </c>
      <c r="AW179" s="34">
        <v>820.64</v>
      </c>
      <c r="AX179" s="34">
        <v>35841</v>
      </c>
      <c r="AY179" s="34">
        <v>18412.86</v>
      </c>
      <c r="AZ179" s="34">
        <v>6148</v>
      </c>
      <c r="BA179" s="34">
        <v>2922.08</v>
      </c>
      <c r="BB179" s="34">
        <v>21932</v>
      </c>
      <c r="BC179" s="34">
        <v>11457.5</v>
      </c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</row>
    <row r="180" spans="1:239" s="41" customFormat="1" ht="75.75" customHeight="1" x14ac:dyDescent="0.2">
      <c r="A180" s="151" t="s">
        <v>268</v>
      </c>
      <c r="B180" s="120"/>
      <c r="C180" s="29" t="s">
        <v>137</v>
      </c>
      <c r="D180" s="29" t="s">
        <v>75</v>
      </c>
      <c r="E180" s="29" t="s">
        <v>46</v>
      </c>
      <c r="F180" s="29" t="s">
        <v>287</v>
      </c>
      <c r="G180" s="29" t="s">
        <v>41</v>
      </c>
      <c r="H180" s="29" t="s">
        <v>39</v>
      </c>
      <c r="I180" s="146">
        <v>28069</v>
      </c>
      <c r="J180" s="143">
        <f>J181+J182</f>
        <v>6669.61</v>
      </c>
      <c r="K180" s="146">
        <f t="shared" si="31"/>
        <v>23.76</v>
      </c>
      <c r="L180" s="34">
        <v>1047</v>
      </c>
      <c r="M180" s="194">
        <f>M181+M182</f>
        <v>151.37</v>
      </c>
      <c r="N180" s="34">
        <v>762</v>
      </c>
      <c r="O180" s="194">
        <f>O181+O182</f>
        <v>112.86</v>
      </c>
      <c r="P180" s="34">
        <v>257</v>
      </c>
      <c r="Q180" s="194">
        <f>Q181+Q182</f>
        <v>40.93</v>
      </c>
      <c r="R180" s="34">
        <v>444</v>
      </c>
      <c r="S180" s="194">
        <f>S181+S182</f>
        <v>122.63</v>
      </c>
      <c r="T180" s="34">
        <v>209</v>
      </c>
      <c r="U180" s="194">
        <f>U181+U182</f>
        <v>27.34</v>
      </c>
      <c r="V180" s="34">
        <v>235</v>
      </c>
      <c r="W180" s="194">
        <f>W181+W182</f>
        <v>44.51</v>
      </c>
      <c r="X180" s="34">
        <v>247</v>
      </c>
      <c r="Y180" s="194">
        <f>Y181+Y182</f>
        <v>22.57</v>
      </c>
      <c r="Z180" s="34">
        <v>243</v>
      </c>
      <c r="AA180" s="194">
        <f>AA181+AA182</f>
        <v>22.66</v>
      </c>
      <c r="AB180" s="34">
        <v>271</v>
      </c>
      <c r="AC180" s="194">
        <f>AC181+AC182</f>
        <v>40.54</v>
      </c>
      <c r="AD180" s="34">
        <v>153</v>
      </c>
      <c r="AE180" s="194">
        <f>AE181+AE182</f>
        <v>1.7</v>
      </c>
      <c r="AF180" s="34">
        <v>264</v>
      </c>
      <c r="AG180" s="194">
        <f>AG181+AG182</f>
        <v>26.61</v>
      </c>
      <c r="AH180" s="34">
        <v>170</v>
      </c>
      <c r="AI180" s="194">
        <f>AI181+AI182</f>
        <v>8.9600000000000009</v>
      </c>
      <c r="AJ180" s="34">
        <v>440</v>
      </c>
      <c r="AK180" s="194">
        <f>AK181+AK182</f>
        <v>71.02</v>
      </c>
      <c r="AL180" s="34">
        <v>288</v>
      </c>
      <c r="AM180" s="194">
        <f>AM181+AM182</f>
        <v>35.270000000000003</v>
      </c>
      <c r="AN180" s="34">
        <v>290</v>
      </c>
      <c r="AO180" s="194">
        <f>AO181+AO182</f>
        <v>37.369999999999997</v>
      </c>
      <c r="AP180" s="34">
        <v>153</v>
      </c>
      <c r="AQ180" s="194">
        <f>AQ181+AQ182</f>
        <v>10.11</v>
      </c>
      <c r="AR180" s="34">
        <v>303</v>
      </c>
      <c r="AS180" s="194">
        <f>AS181+AS182</f>
        <v>41.5</v>
      </c>
      <c r="AT180" s="34">
        <v>1486</v>
      </c>
      <c r="AU180" s="194">
        <f>AU181+AU182</f>
        <v>352.6</v>
      </c>
      <c r="AV180" s="34">
        <v>621</v>
      </c>
      <c r="AW180" s="194">
        <f>AW181+AW182</f>
        <v>143.72</v>
      </c>
      <c r="AX180" s="34">
        <v>11491</v>
      </c>
      <c r="AY180" s="194">
        <f>AY181+AY182</f>
        <v>2890.62</v>
      </c>
      <c r="AZ180" s="34">
        <v>2912</v>
      </c>
      <c r="BA180" s="194">
        <f>BA181+BA182</f>
        <v>712.52</v>
      </c>
      <c r="BB180" s="34">
        <v>5783</v>
      </c>
      <c r="BC180" s="194">
        <f>BC181+BC182</f>
        <v>1752.2</v>
      </c>
    </row>
    <row r="181" spans="1:239" s="41" customFormat="1" ht="26.25" customHeight="1" x14ac:dyDescent="0.2">
      <c r="A181" s="151"/>
      <c r="B181" s="120" t="s">
        <v>213</v>
      </c>
      <c r="C181" s="29" t="s">
        <v>137</v>
      </c>
      <c r="D181" s="29" t="s">
        <v>75</v>
      </c>
      <c r="E181" s="29" t="s">
        <v>46</v>
      </c>
      <c r="F181" s="29" t="s">
        <v>287</v>
      </c>
      <c r="G181" s="29" t="s">
        <v>41</v>
      </c>
      <c r="H181" s="29" t="s">
        <v>39</v>
      </c>
      <c r="I181" s="146">
        <v>12246</v>
      </c>
      <c r="J181" s="143">
        <f t="shared" si="30"/>
        <v>2314.5500000000002</v>
      </c>
      <c r="K181" s="146">
        <f t="shared" si="31"/>
        <v>18.899999999999999</v>
      </c>
      <c r="L181" s="34">
        <v>457</v>
      </c>
      <c r="M181" s="34">
        <v>52.65</v>
      </c>
      <c r="N181" s="34">
        <v>332</v>
      </c>
      <c r="O181" s="34">
        <v>39.04</v>
      </c>
      <c r="P181" s="34">
        <v>112</v>
      </c>
      <c r="Q181" s="34">
        <v>14.2</v>
      </c>
      <c r="R181" s="34">
        <v>194</v>
      </c>
      <c r="S181" s="34">
        <v>42.62</v>
      </c>
      <c r="T181" s="34">
        <v>91</v>
      </c>
      <c r="U181" s="34">
        <v>9.4499999999999993</v>
      </c>
      <c r="V181" s="34">
        <v>102</v>
      </c>
      <c r="W181" s="34">
        <v>15.41</v>
      </c>
      <c r="X181" s="34">
        <v>108</v>
      </c>
      <c r="Y181" s="34">
        <v>7.85</v>
      </c>
      <c r="Z181" s="34">
        <v>106</v>
      </c>
      <c r="AA181" s="34">
        <v>7.91</v>
      </c>
      <c r="AB181" s="34">
        <v>118</v>
      </c>
      <c r="AC181" s="34">
        <v>14.09</v>
      </c>
      <c r="AD181" s="34">
        <v>67</v>
      </c>
      <c r="AE181" s="34">
        <v>0.59</v>
      </c>
      <c r="AF181" s="34">
        <v>115</v>
      </c>
      <c r="AG181" s="34">
        <v>9.25</v>
      </c>
      <c r="AH181" s="34">
        <v>74</v>
      </c>
      <c r="AI181" s="34">
        <v>3.13</v>
      </c>
      <c r="AJ181" s="34">
        <v>192</v>
      </c>
      <c r="AK181" s="34">
        <v>24.84</v>
      </c>
      <c r="AL181" s="34">
        <v>126</v>
      </c>
      <c r="AM181" s="34">
        <v>12.27</v>
      </c>
      <c r="AN181" s="34">
        <v>126</v>
      </c>
      <c r="AO181" s="34">
        <v>13.01</v>
      </c>
      <c r="AP181" s="34">
        <v>67</v>
      </c>
      <c r="AQ181" s="34">
        <v>3.53</v>
      </c>
      <c r="AR181" s="34">
        <v>132</v>
      </c>
      <c r="AS181" s="34">
        <v>14.37</v>
      </c>
      <c r="AT181" s="34">
        <v>648</v>
      </c>
      <c r="AU181" s="34">
        <v>122.69</v>
      </c>
      <c r="AV181" s="34">
        <v>271</v>
      </c>
      <c r="AW181" s="34">
        <v>50.25</v>
      </c>
      <c r="AX181" s="34">
        <v>5014</v>
      </c>
      <c r="AY181" s="34">
        <v>1003.63</v>
      </c>
      <c r="AZ181" s="34">
        <v>1271</v>
      </c>
      <c r="BA181" s="34">
        <v>247.06</v>
      </c>
      <c r="BB181" s="34">
        <v>2523</v>
      </c>
      <c r="BC181" s="34">
        <v>606.71</v>
      </c>
    </row>
    <row r="182" spans="1:239" s="41" customFormat="1" ht="27" customHeight="1" x14ac:dyDescent="0.2">
      <c r="A182" s="151"/>
      <c r="B182" s="120" t="s">
        <v>292</v>
      </c>
      <c r="C182" s="29" t="s">
        <v>137</v>
      </c>
      <c r="D182" s="29" t="s">
        <v>75</v>
      </c>
      <c r="E182" s="29" t="s">
        <v>46</v>
      </c>
      <c r="F182" s="29" t="s">
        <v>287</v>
      </c>
      <c r="G182" s="29" t="s">
        <v>41</v>
      </c>
      <c r="H182" s="29" t="s">
        <v>39</v>
      </c>
      <c r="I182" s="146">
        <v>15823</v>
      </c>
      <c r="J182" s="143">
        <f t="shared" si="30"/>
        <v>4355.0600000000004</v>
      </c>
      <c r="K182" s="146">
        <f t="shared" si="31"/>
        <v>27.52</v>
      </c>
      <c r="L182" s="34">
        <v>590</v>
      </c>
      <c r="M182" s="34">
        <v>98.72</v>
      </c>
      <c r="N182" s="34">
        <v>430</v>
      </c>
      <c r="O182" s="34">
        <v>73.819999999999993</v>
      </c>
      <c r="P182" s="34">
        <v>145</v>
      </c>
      <c r="Q182" s="34">
        <v>26.73</v>
      </c>
      <c r="R182" s="34">
        <v>250</v>
      </c>
      <c r="S182" s="34">
        <v>80.010000000000005</v>
      </c>
      <c r="T182" s="34">
        <v>118</v>
      </c>
      <c r="U182" s="34">
        <v>17.89</v>
      </c>
      <c r="V182" s="34">
        <v>133</v>
      </c>
      <c r="W182" s="34">
        <v>29.1</v>
      </c>
      <c r="X182" s="34">
        <v>139</v>
      </c>
      <c r="Y182" s="34">
        <v>14.72</v>
      </c>
      <c r="Z182" s="34">
        <v>137</v>
      </c>
      <c r="AA182" s="34">
        <v>14.75</v>
      </c>
      <c r="AB182" s="34">
        <v>153</v>
      </c>
      <c r="AC182" s="34">
        <v>26.45</v>
      </c>
      <c r="AD182" s="34">
        <v>86</v>
      </c>
      <c r="AE182" s="34">
        <v>1.1100000000000001</v>
      </c>
      <c r="AF182" s="34">
        <v>149</v>
      </c>
      <c r="AG182" s="34">
        <v>17.36</v>
      </c>
      <c r="AH182" s="34">
        <v>96</v>
      </c>
      <c r="AI182" s="34">
        <v>5.83</v>
      </c>
      <c r="AJ182" s="34">
        <v>248</v>
      </c>
      <c r="AK182" s="34">
        <v>46.18</v>
      </c>
      <c r="AL182" s="34">
        <v>162</v>
      </c>
      <c r="AM182" s="34">
        <v>23</v>
      </c>
      <c r="AN182" s="34">
        <v>164</v>
      </c>
      <c r="AO182" s="34">
        <v>24.36</v>
      </c>
      <c r="AP182" s="34">
        <v>86</v>
      </c>
      <c r="AQ182" s="34">
        <v>6.58</v>
      </c>
      <c r="AR182" s="34">
        <v>171</v>
      </c>
      <c r="AS182" s="34">
        <v>27.13</v>
      </c>
      <c r="AT182" s="34">
        <v>838</v>
      </c>
      <c r="AU182" s="34">
        <v>229.91</v>
      </c>
      <c r="AV182" s="34">
        <v>350</v>
      </c>
      <c r="AW182" s="34">
        <v>93.47</v>
      </c>
      <c r="AX182" s="34">
        <v>6477</v>
      </c>
      <c r="AY182" s="34">
        <v>1886.99</v>
      </c>
      <c r="AZ182" s="34">
        <v>1641</v>
      </c>
      <c r="BA182" s="34">
        <v>465.46</v>
      </c>
      <c r="BB182" s="34">
        <v>3260</v>
      </c>
      <c r="BC182" s="34">
        <v>1145.49</v>
      </c>
    </row>
    <row r="183" spans="1:239" s="23" customFormat="1" ht="114" customHeight="1" x14ac:dyDescent="0.2">
      <c r="A183" s="77" t="s">
        <v>306</v>
      </c>
      <c r="B183" s="121" t="s">
        <v>139</v>
      </c>
      <c r="C183" s="21"/>
      <c r="D183" s="21"/>
      <c r="E183" s="21"/>
      <c r="F183" s="21"/>
      <c r="G183" s="21"/>
      <c r="H183" s="21"/>
      <c r="I183" s="147">
        <v>92904</v>
      </c>
      <c r="J183" s="143">
        <f>J184+J185</f>
        <v>76332.960000000006</v>
      </c>
      <c r="K183" s="146">
        <f t="shared" si="31"/>
        <v>82.16</v>
      </c>
      <c r="L183" s="36">
        <v>1264</v>
      </c>
      <c r="M183" s="194">
        <f>M184+M185</f>
        <v>1251.3599999999999</v>
      </c>
      <c r="N183" s="36">
        <v>3160</v>
      </c>
      <c r="O183" s="194">
        <f>O184+O185</f>
        <v>1877.04</v>
      </c>
      <c r="P183" s="36">
        <v>0</v>
      </c>
      <c r="Q183" s="194">
        <f>Q184+Q185</f>
        <v>0</v>
      </c>
      <c r="R183" s="36">
        <v>6939</v>
      </c>
      <c r="S183" s="194">
        <f>S184+S185</f>
        <v>5005.4399999999996</v>
      </c>
      <c r="T183" s="36">
        <v>2528</v>
      </c>
      <c r="U183" s="194">
        <f>U184+U185</f>
        <v>2502.7199999999998</v>
      </c>
      <c r="V183" s="36">
        <v>5056</v>
      </c>
      <c r="W183" s="194">
        <f>W184+W185</f>
        <v>5005.4399999999996</v>
      </c>
      <c r="X183" s="36">
        <v>1264</v>
      </c>
      <c r="Y183" s="194">
        <f>Y184+Y185</f>
        <v>1251.3599999999999</v>
      </c>
      <c r="Z183" s="36">
        <v>1264</v>
      </c>
      <c r="AA183" s="194">
        <f>AA184+AA185</f>
        <v>1251.3599999999999</v>
      </c>
      <c r="AB183" s="36">
        <v>4424</v>
      </c>
      <c r="AC183" s="194">
        <f>AC184+AC185</f>
        <v>3754.08</v>
      </c>
      <c r="AD183" s="36">
        <v>3160</v>
      </c>
      <c r="AE183" s="194">
        <f>AE184+AE185</f>
        <v>2502.7199999999998</v>
      </c>
      <c r="AF183" s="36">
        <v>6939</v>
      </c>
      <c r="AG183" s="194">
        <f>AG184+AG185</f>
        <v>5005.4399999999996</v>
      </c>
      <c r="AH183" s="36">
        <v>2541</v>
      </c>
      <c r="AI183" s="194">
        <f>AI184+AI185</f>
        <v>2502.7199999999998</v>
      </c>
      <c r="AJ183" s="36">
        <v>2528</v>
      </c>
      <c r="AK183" s="194">
        <f>AK184+AK185</f>
        <v>2502.7199999999998</v>
      </c>
      <c r="AL183" s="36">
        <v>3805</v>
      </c>
      <c r="AM183" s="194">
        <f>AM184+AM185</f>
        <v>3754.08</v>
      </c>
      <c r="AN183" s="36">
        <v>0</v>
      </c>
      <c r="AO183" s="194">
        <f>AO184+AO185</f>
        <v>0</v>
      </c>
      <c r="AP183" s="36">
        <v>1264</v>
      </c>
      <c r="AQ183" s="194">
        <f>AQ184+AQ185</f>
        <v>1251.3599999999999</v>
      </c>
      <c r="AR183" s="36">
        <v>0</v>
      </c>
      <c r="AS183" s="194">
        <f>AS184+AS185</f>
        <v>0</v>
      </c>
      <c r="AT183" s="36">
        <v>9480</v>
      </c>
      <c r="AU183" s="194">
        <f>AU184+AU185</f>
        <v>8759.52</v>
      </c>
      <c r="AV183" s="36">
        <v>4424</v>
      </c>
      <c r="AW183" s="194">
        <f>AW184+AW185</f>
        <v>3754.08</v>
      </c>
      <c r="AX183" s="36">
        <v>20224</v>
      </c>
      <c r="AY183" s="194">
        <f>AY184+AY185</f>
        <v>17519.04</v>
      </c>
      <c r="AZ183" s="36">
        <v>3792</v>
      </c>
      <c r="BA183" s="194">
        <f>BA184+BA185</f>
        <v>1251.3599999999999</v>
      </c>
      <c r="BB183" s="36">
        <v>8848</v>
      </c>
      <c r="BC183" s="194">
        <f>BC184+BC185</f>
        <v>5631.12</v>
      </c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</row>
    <row r="184" spans="1:239" s="23" customFormat="1" ht="86.25" customHeight="1" x14ac:dyDescent="0.2">
      <c r="A184" s="103" t="s">
        <v>307</v>
      </c>
      <c r="B184" s="121" t="s">
        <v>139</v>
      </c>
      <c r="C184" s="21" t="s">
        <v>148</v>
      </c>
      <c r="D184" s="21" t="s">
        <v>75</v>
      </c>
      <c r="E184" s="21" t="s">
        <v>46</v>
      </c>
      <c r="F184" s="21" t="s">
        <v>315</v>
      </c>
      <c r="G184" s="21" t="s">
        <v>41</v>
      </c>
      <c r="H184" s="21" t="s">
        <v>39</v>
      </c>
      <c r="I184" s="143">
        <f t="shared" si="30"/>
        <v>68256</v>
      </c>
      <c r="J184" s="143">
        <f t="shared" si="30"/>
        <v>65070.720000000001</v>
      </c>
      <c r="K184" s="146">
        <f t="shared" si="31"/>
        <v>95.33</v>
      </c>
      <c r="L184" s="36">
        <v>1264</v>
      </c>
      <c r="M184" s="36">
        <v>1251.3599999999999</v>
      </c>
      <c r="N184" s="36">
        <v>1264</v>
      </c>
      <c r="O184" s="36">
        <v>1251.3599999999999</v>
      </c>
      <c r="P184" s="36">
        <v>0</v>
      </c>
      <c r="Q184" s="36"/>
      <c r="R184" s="36">
        <v>5056</v>
      </c>
      <c r="S184" s="36">
        <v>5005.4399999999996</v>
      </c>
      <c r="T184" s="36">
        <v>2528</v>
      </c>
      <c r="U184" s="36">
        <v>2502.7199999999998</v>
      </c>
      <c r="V184" s="36">
        <v>5056</v>
      </c>
      <c r="W184" s="36">
        <v>5005.4399999999996</v>
      </c>
      <c r="X184" s="36">
        <v>1264</v>
      </c>
      <c r="Y184" s="36">
        <v>1251.3599999999999</v>
      </c>
      <c r="Z184" s="36">
        <v>1264</v>
      </c>
      <c r="AA184" s="36">
        <v>1251.3599999999999</v>
      </c>
      <c r="AB184" s="36">
        <v>3792</v>
      </c>
      <c r="AC184" s="36">
        <v>3754.08</v>
      </c>
      <c r="AD184" s="36">
        <v>2528</v>
      </c>
      <c r="AE184" s="36">
        <v>2502.7199999999998</v>
      </c>
      <c r="AF184" s="36">
        <v>5056</v>
      </c>
      <c r="AG184" s="36">
        <v>5005.4399999999996</v>
      </c>
      <c r="AH184" s="36">
        <v>3792</v>
      </c>
      <c r="AI184" s="36">
        <v>2502.7199999999998</v>
      </c>
      <c r="AJ184" s="36">
        <v>2528</v>
      </c>
      <c r="AK184" s="36">
        <v>2502.7199999999998</v>
      </c>
      <c r="AL184" s="36">
        <v>5056</v>
      </c>
      <c r="AM184" s="36">
        <v>3754.08</v>
      </c>
      <c r="AN184" s="36"/>
      <c r="AO184" s="36"/>
      <c r="AP184" s="36">
        <v>1264</v>
      </c>
      <c r="AQ184" s="36">
        <v>1251.3599999999999</v>
      </c>
      <c r="AR184" s="36">
        <v>0</v>
      </c>
      <c r="AS184" s="36"/>
      <c r="AT184" s="36">
        <v>8848</v>
      </c>
      <c r="AU184" s="36">
        <v>8759.52</v>
      </c>
      <c r="AV184" s="36">
        <v>3792</v>
      </c>
      <c r="AW184" s="36">
        <v>3754.08</v>
      </c>
      <c r="AX184" s="36">
        <v>8848</v>
      </c>
      <c r="AY184" s="36">
        <v>8759.52</v>
      </c>
      <c r="AZ184" s="36">
        <v>1264</v>
      </c>
      <c r="BA184" s="36">
        <v>1251.3599999999999</v>
      </c>
      <c r="BB184" s="36">
        <v>3792</v>
      </c>
      <c r="BC184" s="36">
        <v>3754.08</v>
      </c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</row>
    <row r="185" spans="1:239" s="23" customFormat="1" ht="74.25" customHeight="1" x14ac:dyDescent="0.2">
      <c r="A185" s="103" t="s">
        <v>308</v>
      </c>
      <c r="B185" s="121" t="s">
        <v>139</v>
      </c>
      <c r="C185" s="21" t="s">
        <v>148</v>
      </c>
      <c r="D185" s="21" t="s">
        <v>75</v>
      </c>
      <c r="E185" s="21" t="s">
        <v>46</v>
      </c>
      <c r="F185" s="21" t="s">
        <v>309</v>
      </c>
      <c r="G185" s="21" t="s">
        <v>41</v>
      </c>
      <c r="H185" s="21" t="s">
        <v>39</v>
      </c>
      <c r="I185" s="143">
        <f t="shared" si="30"/>
        <v>24648</v>
      </c>
      <c r="J185" s="143">
        <f t="shared" si="30"/>
        <v>11262.24</v>
      </c>
      <c r="K185" s="146">
        <f t="shared" si="31"/>
        <v>45.69</v>
      </c>
      <c r="L185" s="36"/>
      <c r="M185" s="36"/>
      <c r="N185" s="36">
        <v>1896</v>
      </c>
      <c r="O185" s="36">
        <v>625.67999999999995</v>
      </c>
      <c r="P185" s="36"/>
      <c r="Q185" s="36"/>
      <c r="R185" s="36">
        <v>632</v>
      </c>
      <c r="S185" s="36"/>
      <c r="T185" s="36"/>
      <c r="U185" s="36"/>
      <c r="V185" s="36"/>
      <c r="W185" s="36"/>
      <c r="X185" s="36"/>
      <c r="Y185" s="36"/>
      <c r="Z185" s="36"/>
      <c r="AA185" s="36"/>
      <c r="AB185" s="36">
        <v>632</v>
      </c>
      <c r="AC185" s="36"/>
      <c r="AD185" s="36">
        <v>632</v>
      </c>
      <c r="AE185" s="36"/>
      <c r="AF185" s="36">
        <v>632</v>
      </c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>
        <v>632</v>
      </c>
      <c r="AU185" s="36"/>
      <c r="AV185" s="36">
        <v>632</v>
      </c>
      <c r="AW185" s="36"/>
      <c r="AX185" s="36">
        <v>9480</v>
      </c>
      <c r="AY185" s="36">
        <v>8759.52</v>
      </c>
      <c r="AZ185" s="36">
        <v>2528</v>
      </c>
      <c r="BA185" s="36"/>
      <c r="BB185" s="36">
        <v>6952</v>
      </c>
      <c r="BC185" s="36">
        <v>1877.04</v>
      </c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</row>
    <row r="186" spans="1:239" s="23" customFormat="1" ht="100.5" customHeight="1" x14ac:dyDescent="0.2">
      <c r="A186" s="77" t="s">
        <v>324</v>
      </c>
      <c r="B186" s="121" t="s">
        <v>139</v>
      </c>
      <c r="C186" s="21" t="s">
        <v>137</v>
      </c>
      <c r="D186" s="21" t="s">
        <v>75</v>
      </c>
      <c r="E186" s="21" t="s">
        <v>60</v>
      </c>
      <c r="F186" s="21" t="s">
        <v>323</v>
      </c>
      <c r="G186" s="21" t="s">
        <v>41</v>
      </c>
      <c r="H186" s="21" t="s">
        <v>39</v>
      </c>
      <c r="I186" s="147">
        <v>4022</v>
      </c>
      <c r="J186" s="143">
        <f t="shared" si="30"/>
        <v>0</v>
      </c>
      <c r="K186" s="146">
        <f t="shared" si="31"/>
        <v>0</v>
      </c>
      <c r="L186" s="36"/>
      <c r="M186" s="36"/>
      <c r="N186" s="36"/>
      <c r="O186" s="36"/>
      <c r="P186" s="36">
        <v>574</v>
      </c>
      <c r="Q186" s="36"/>
      <c r="R186" s="36">
        <v>574</v>
      </c>
      <c r="S186" s="36"/>
      <c r="T186" s="36"/>
      <c r="U186" s="36"/>
      <c r="V186" s="36"/>
      <c r="W186" s="36"/>
      <c r="X186" s="36">
        <v>574</v>
      </c>
      <c r="Y186" s="36"/>
      <c r="Z186" s="36"/>
      <c r="AA186" s="36"/>
      <c r="AB186" s="36"/>
      <c r="AC186" s="36"/>
      <c r="AD186" s="36">
        <v>575</v>
      </c>
      <c r="AE186" s="36"/>
      <c r="AF186" s="36">
        <v>575</v>
      </c>
      <c r="AG186" s="36"/>
      <c r="AH186" s="36">
        <v>575</v>
      </c>
      <c r="AI186" s="36"/>
      <c r="AJ186" s="36">
        <v>575</v>
      </c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</row>
    <row r="187" spans="1:239" s="48" customFormat="1" ht="20.25" customHeight="1" x14ac:dyDescent="0.2">
      <c r="A187" s="86" t="s">
        <v>166</v>
      </c>
      <c r="B187" s="87"/>
      <c r="C187" s="88"/>
      <c r="D187" s="88"/>
      <c r="E187" s="88"/>
      <c r="F187" s="88"/>
      <c r="G187" s="88"/>
      <c r="H187" s="88"/>
      <c r="I187" s="195">
        <f>I186+I183+I180+I179+I176+I170+I169+I168+I167+I166+I165+I164+I163+I162+I161+I160+I159+I158+I154+I153+I152+I151+I150+I147+I146+I145+I144+I143+I142+I138+I134+I131+I130+I129+I128+I127+I122+I121+I118+I117+I116+I115+I114+I111+I110+I109+I108+I107+I104+I103+I102+I101+I100</f>
        <v>21611905</v>
      </c>
      <c r="J187" s="195">
        <f>J186+J183+J180+J179+J176+J170+J169+J168+J167+J166+J165+J164+J163+J162+J161+J160+J159+J158+J154+J153+J152+J151+J150+J147+J146+J145+J144+J143+J142+J138+J134+J131+J130+J129+J128+J127+J122+J121+J118+J117+J116+J115+J114+J111+J110+J109+J108+J107+J104+J103+J102+J101+J100</f>
        <v>6171345.2000000002</v>
      </c>
      <c r="K187" s="195">
        <f t="shared" si="31"/>
        <v>28.56</v>
      </c>
      <c r="L187" s="195">
        <f>L186+L183+L180+L179+L176+L170+L169+L168+L167+L166+L165+L164+L163+L162+L161+L160+L159+L158+L154+L153+L152+L151+L150+L147+L146+L145+L144+L143+L142+L138+L134+L131+L130+L129+L128+L127+L122+L121+L118+L117+L116+L115+L114+L111+L110+L109+L108+L107+L104+L103+L102+L101+L100</f>
        <v>1308235.8</v>
      </c>
      <c r="M187" s="195">
        <f t="shared" ref="M187:BC187" si="34">M186+M183+M180+M179+M176+M170+M169+M168+M167+M166+M165+M164+M163+M162+M161+M160+M159+M158+M154+M153+M152+M151+M150+M147+M146+M145+M144+M143+M142+M138+M134+M131+M130+M129+M128+M127+M122+M121+M118+M117+M116+M115+M114+M111+M110+M109+M108+M107+M104+M103+M102+M101+M100</f>
        <v>440208.98</v>
      </c>
      <c r="N187" s="195">
        <f t="shared" si="34"/>
        <v>1645941.3</v>
      </c>
      <c r="O187" s="195">
        <f t="shared" si="34"/>
        <v>447987.14</v>
      </c>
      <c r="P187" s="195">
        <f t="shared" si="34"/>
        <v>408324.3</v>
      </c>
      <c r="Q187" s="195">
        <f t="shared" si="34"/>
        <v>106444.1</v>
      </c>
      <c r="R187" s="195">
        <f t="shared" si="34"/>
        <v>943229.8</v>
      </c>
      <c r="S187" s="195">
        <f t="shared" si="34"/>
        <v>248406.62</v>
      </c>
      <c r="T187" s="195">
        <f t="shared" si="34"/>
        <v>398648.3</v>
      </c>
      <c r="U187" s="195">
        <f t="shared" si="34"/>
        <v>109842.75</v>
      </c>
      <c r="V187" s="195">
        <f t="shared" si="34"/>
        <v>468377</v>
      </c>
      <c r="W187" s="195">
        <f t="shared" si="34"/>
        <v>131596.29</v>
      </c>
      <c r="X187" s="195">
        <f t="shared" si="34"/>
        <v>488020.8</v>
      </c>
      <c r="Y187" s="195">
        <f t="shared" si="34"/>
        <v>121463.29</v>
      </c>
      <c r="Z187" s="195">
        <f t="shared" si="34"/>
        <v>468664.3</v>
      </c>
      <c r="AA187" s="195">
        <f t="shared" si="34"/>
        <v>138073.94</v>
      </c>
      <c r="AB187" s="195">
        <f t="shared" si="34"/>
        <v>622410.69999999995</v>
      </c>
      <c r="AC187" s="195">
        <f t="shared" si="34"/>
        <v>166870.35999999999</v>
      </c>
      <c r="AD187" s="195">
        <f t="shared" si="34"/>
        <v>310789.59999999998</v>
      </c>
      <c r="AE187" s="195">
        <f t="shared" si="34"/>
        <v>92047.89</v>
      </c>
      <c r="AF187" s="195">
        <f t="shared" si="34"/>
        <v>687639.7</v>
      </c>
      <c r="AG187" s="195">
        <f t="shared" si="34"/>
        <v>190468.5</v>
      </c>
      <c r="AH187" s="195">
        <f t="shared" si="34"/>
        <v>305021.90000000002</v>
      </c>
      <c r="AI187" s="195">
        <f t="shared" si="34"/>
        <v>88775.52</v>
      </c>
      <c r="AJ187" s="195">
        <f t="shared" si="34"/>
        <v>660816.9</v>
      </c>
      <c r="AK187" s="195">
        <f t="shared" si="34"/>
        <v>178692.82</v>
      </c>
      <c r="AL187" s="195">
        <f t="shared" si="34"/>
        <v>478516.2</v>
      </c>
      <c r="AM187" s="195">
        <f t="shared" si="34"/>
        <v>133532.34</v>
      </c>
      <c r="AN187" s="195">
        <f t="shared" si="34"/>
        <v>529319.69999999995</v>
      </c>
      <c r="AO187" s="195">
        <f t="shared" si="34"/>
        <v>164994.75</v>
      </c>
      <c r="AP187" s="195">
        <f t="shared" si="34"/>
        <v>526995.69999999995</v>
      </c>
      <c r="AQ187" s="195">
        <f t="shared" si="34"/>
        <v>156071.01999999999</v>
      </c>
      <c r="AR187" s="195">
        <f t="shared" si="34"/>
        <v>582644.1</v>
      </c>
      <c r="AS187" s="195">
        <f t="shared" si="34"/>
        <v>166904.39000000001</v>
      </c>
      <c r="AT187" s="195">
        <f t="shared" si="34"/>
        <v>1224510.7</v>
      </c>
      <c r="AU187" s="195">
        <f t="shared" si="34"/>
        <v>334701.05</v>
      </c>
      <c r="AV187" s="195">
        <f t="shared" si="34"/>
        <v>859753.9</v>
      </c>
      <c r="AW187" s="195">
        <f t="shared" si="34"/>
        <v>254900.84</v>
      </c>
      <c r="AX187" s="195">
        <f t="shared" si="34"/>
        <v>4209518.3</v>
      </c>
      <c r="AY187" s="195">
        <f t="shared" si="34"/>
        <v>1209962.31</v>
      </c>
      <c r="AZ187" s="195">
        <f t="shared" si="34"/>
        <v>1448195.2</v>
      </c>
      <c r="BA187" s="195">
        <f t="shared" si="34"/>
        <v>424769.32</v>
      </c>
      <c r="BB187" s="195">
        <f t="shared" si="34"/>
        <v>3036330.8</v>
      </c>
      <c r="BC187" s="195">
        <f t="shared" si="34"/>
        <v>864630.98</v>
      </c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</row>
    <row r="188" spans="1:239" s="48" customFormat="1" ht="54" customHeight="1" x14ac:dyDescent="0.2">
      <c r="A188" s="136" t="s">
        <v>336</v>
      </c>
      <c r="B188" s="120" t="s">
        <v>213</v>
      </c>
      <c r="C188" s="29" t="s">
        <v>110</v>
      </c>
      <c r="D188" s="29" t="s">
        <v>110</v>
      </c>
      <c r="E188" s="29" t="s">
        <v>110</v>
      </c>
      <c r="F188" s="57" t="s">
        <v>295</v>
      </c>
      <c r="G188" s="29" t="s">
        <v>42</v>
      </c>
      <c r="H188" s="29" t="s">
        <v>294</v>
      </c>
      <c r="I188" s="143">
        <f t="shared" si="30"/>
        <v>2253</v>
      </c>
      <c r="J188" s="143">
        <f t="shared" si="30"/>
        <v>2243.9699999999998</v>
      </c>
      <c r="K188" s="146">
        <f t="shared" si="31"/>
        <v>99.6</v>
      </c>
      <c r="L188" s="38">
        <v>73</v>
      </c>
      <c r="M188" s="38">
        <v>73</v>
      </c>
      <c r="N188" s="38">
        <v>20</v>
      </c>
      <c r="O188" s="38">
        <v>20</v>
      </c>
      <c r="P188" s="38"/>
      <c r="Q188" s="38"/>
      <c r="R188" s="38">
        <v>30</v>
      </c>
      <c r="S188" s="38">
        <v>30</v>
      </c>
      <c r="T188" s="38">
        <v>10</v>
      </c>
      <c r="U188" s="38">
        <v>10</v>
      </c>
      <c r="V188" s="38">
        <v>1</v>
      </c>
      <c r="W188" s="38">
        <v>1</v>
      </c>
      <c r="X188" s="38"/>
      <c r="Y188" s="38"/>
      <c r="Z188" s="38"/>
      <c r="AA188" s="38"/>
      <c r="AB188" s="38">
        <v>13</v>
      </c>
      <c r="AC188" s="38">
        <v>13</v>
      </c>
      <c r="AD188" s="38"/>
      <c r="AE188" s="38"/>
      <c r="AF188" s="38">
        <v>10</v>
      </c>
      <c r="AG188" s="38">
        <v>10</v>
      </c>
      <c r="AH188" s="38"/>
      <c r="AI188" s="38"/>
      <c r="AJ188" s="38">
        <v>1</v>
      </c>
      <c r="AK188" s="38">
        <v>1</v>
      </c>
      <c r="AL188" s="38">
        <v>3</v>
      </c>
      <c r="AM188" s="38">
        <v>3</v>
      </c>
      <c r="AN188" s="38"/>
      <c r="AO188" s="38"/>
      <c r="AP188" s="38"/>
      <c r="AQ188" s="38"/>
      <c r="AR188" s="38"/>
      <c r="AS188" s="38"/>
      <c r="AT188" s="38">
        <v>10</v>
      </c>
      <c r="AU188" s="38">
        <v>10</v>
      </c>
      <c r="AV188" s="38">
        <f>10</f>
        <v>10</v>
      </c>
      <c r="AW188" s="38">
        <f>10</f>
        <v>10</v>
      </c>
      <c r="AX188" s="38">
        <f>1041.71-190.3</f>
        <v>851.41</v>
      </c>
      <c r="AY188" s="38">
        <v>851.4</v>
      </c>
      <c r="AZ188" s="38">
        <f>312.43-48.6+6</f>
        <v>269.83</v>
      </c>
      <c r="BA188" s="38">
        <v>263.83</v>
      </c>
      <c r="BB188" s="38">
        <f>1192.26-244.5+3</f>
        <v>950.76</v>
      </c>
      <c r="BC188" s="38">
        <v>947.74</v>
      </c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</row>
    <row r="189" spans="1:239" s="14" customFormat="1" ht="49.5" customHeight="1" x14ac:dyDescent="0.2">
      <c r="A189" s="58" t="s">
        <v>231</v>
      </c>
      <c r="B189" s="120" t="s">
        <v>213</v>
      </c>
      <c r="C189" s="29" t="s">
        <v>138</v>
      </c>
      <c r="D189" s="29" t="s">
        <v>63</v>
      </c>
      <c r="E189" s="29" t="s">
        <v>53</v>
      </c>
      <c r="F189" s="29" t="s">
        <v>70</v>
      </c>
      <c r="G189" s="29" t="s">
        <v>42</v>
      </c>
      <c r="H189" s="29" t="s">
        <v>39</v>
      </c>
      <c r="I189" s="146">
        <v>6280</v>
      </c>
      <c r="J189" s="143">
        <f t="shared" si="30"/>
        <v>0</v>
      </c>
      <c r="K189" s="146">
        <f t="shared" si="31"/>
        <v>0</v>
      </c>
      <c r="L189" s="32">
        <v>251</v>
      </c>
      <c r="M189" s="32">
        <v>0</v>
      </c>
      <c r="N189" s="33">
        <v>342</v>
      </c>
      <c r="O189" s="33"/>
      <c r="P189" s="33">
        <v>91</v>
      </c>
      <c r="Q189" s="33"/>
      <c r="R189" s="32">
        <v>319</v>
      </c>
      <c r="S189" s="32"/>
      <c r="T189" s="32">
        <v>137</v>
      </c>
      <c r="U189" s="32"/>
      <c r="V189" s="32">
        <v>125</v>
      </c>
      <c r="W189" s="32"/>
      <c r="X189" s="32">
        <v>160</v>
      </c>
      <c r="Y189" s="32"/>
      <c r="Z189" s="32">
        <v>91</v>
      </c>
      <c r="AA189" s="32"/>
      <c r="AB189" s="32">
        <v>160</v>
      </c>
      <c r="AC189" s="32"/>
      <c r="AD189" s="32">
        <v>68</v>
      </c>
      <c r="AE189" s="32"/>
      <c r="AF189" s="32">
        <v>148</v>
      </c>
      <c r="AG189" s="32"/>
      <c r="AH189" s="32">
        <v>68</v>
      </c>
      <c r="AI189" s="32"/>
      <c r="AJ189" s="33">
        <v>137</v>
      </c>
      <c r="AK189" s="33"/>
      <c r="AL189" s="33">
        <v>103</v>
      </c>
      <c r="AM189" s="33"/>
      <c r="AN189" s="32">
        <v>137</v>
      </c>
      <c r="AO189" s="32"/>
      <c r="AP189" s="32">
        <v>114</v>
      </c>
      <c r="AQ189" s="32"/>
      <c r="AR189" s="33">
        <v>114</v>
      </c>
      <c r="AS189" s="33"/>
      <c r="AT189" s="32">
        <v>296</v>
      </c>
      <c r="AU189" s="32"/>
      <c r="AV189" s="32">
        <v>274</v>
      </c>
      <c r="AW189" s="32"/>
      <c r="AX189" s="32">
        <v>1652</v>
      </c>
      <c r="AY189" s="32"/>
      <c r="AZ189" s="32">
        <v>433</v>
      </c>
      <c r="BA189" s="32"/>
      <c r="BB189" s="33">
        <v>1060</v>
      </c>
      <c r="BC189" s="32"/>
      <c r="BD189" s="28"/>
      <c r="BE189" s="27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</row>
    <row r="190" spans="1:239" s="14" customFormat="1" ht="49.5" customHeight="1" x14ac:dyDescent="0.2">
      <c r="A190" s="58" t="s">
        <v>327</v>
      </c>
      <c r="B190" s="120" t="s">
        <v>213</v>
      </c>
      <c r="C190" s="29" t="s">
        <v>328</v>
      </c>
      <c r="D190" s="29" t="s">
        <v>53</v>
      </c>
      <c r="E190" s="29" t="s">
        <v>53</v>
      </c>
      <c r="F190" s="29" t="s">
        <v>329</v>
      </c>
      <c r="G190" s="29" t="s">
        <v>42</v>
      </c>
      <c r="H190" s="29" t="s">
        <v>39</v>
      </c>
      <c r="I190" s="146">
        <v>200</v>
      </c>
      <c r="J190" s="143">
        <f t="shared" ref="J190:J194" si="35">M190+O190+Q190+S190+U190+W190+Y190+AA190+AC190+AE190+AG190+AI190+AK190+AM190+AO190+AQ190+AS190+AU190+AW190+AY190+BA190+BC190</f>
        <v>200</v>
      </c>
      <c r="K190" s="146">
        <f t="shared" si="31"/>
        <v>100</v>
      </c>
      <c r="L190" s="32"/>
      <c r="M190" s="32"/>
      <c r="N190" s="33">
        <v>200</v>
      </c>
      <c r="O190" s="33">
        <v>200</v>
      </c>
      <c r="P190" s="33"/>
      <c r="Q190" s="33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3"/>
      <c r="AK190" s="33"/>
      <c r="AL190" s="33"/>
      <c r="AM190" s="33"/>
      <c r="AN190" s="32"/>
      <c r="AO190" s="32"/>
      <c r="AP190" s="32"/>
      <c r="AQ190" s="32"/>
      <c r="AR190" s="33"/>
      <c r="AS190" s="33"/>
      <c r="AT190" s="32"/>
      <c r="AU190" s="32"/>
      <c r="AV190" s="32"/>
      <c r="AW190" s="32"/>
      <c r="AX190" s="32"/>
      <c r="AY190" s="32"/>
      <c r="AZ190" s="32"/>
      <c r="BA190" s="32"/>
      <c r="BB190" s="33"/>
      <c r="BC190" s="32"/>
      <c r="BD190" s="28"/>
      <c r="BE190" s="27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</row>
    <row r="191" spans="1:239" s="14" customFormat="1" ht="49.5" customHeight="1" x14ac:dyDescent="0.2">
      <c r="A191" s="58" t="s">
        <v>326</v>
      </c>
      <c r="B191" s="120" t="s">
        <v>213</v>
      </c>
      <c r="C191" s="29" t="s">
        <v>147</v>
      </c>
      <c r="D191" s="29" t="s">
        <v>49</v>
      </c>
      <c r="E191" s="29" t="s">
        <v>46</v>
      </c>
      <c r="F191" s="29" t="s">
        <v>339</v>
      </c>
      <c r="G191" s="29" t="s">
        <v>42</v>
      </c>
      <c r="H191" s="29" t="s">
        <v>39</v>
      </c>
      <c r="I191" s="146">
        <v>1800</v>
      </c>
      <c r="J191" s="143">
        <f t="shared" si="35"/>
        <v>0</v>
      </c>
      <c r="K191" s="146">
        <f t="shared" si="31"/>
        <v>0</v>
      </c>
      <c r="L191" s="32">
        <v>211</v>
      </c>
      <c r="M191" s="32">
        <v>0</v>
      </c>
      <c r="N191" s="33"/>
      <c r="O191" s="33"/>
      <c r="P191" s="33"/>
      <c r="Q191" s="33"/>
      <c r="R191" s="32"/>
      <c r="S191" s="32"/>
      <c r="T191" s="32"/>
      <c r="U191" s="32"/>
      <c r="V191" s="32">
        <v>7</v>
      </c>
      <c r="W191" s="32"/>
      <c r="X191" s="32"/>
      <c r="Y191" s="32"/>
      <c r="Z191" s="32"/>
      <c r="AA191" s="32"/>
      <c r="AB191" s="32"/>
      <c r="AC191" s="32"/>
      <c r="AD191" s="32">
        <v>60</v>
      </c>
      <c r="AE191" s="32"/>
      <c r="AF191" s="32"/>
      <c r="AG191" s="32"/>
      <c r="AH191" s="32">
        <v>7</v>
      </c>
      <c r="AI191" s="32"/>
      <c r="AJ191" s="33">
        <v>241</v>
      </c>
      <c r="AK191" s="33"/>
      <c r="AL191" s="33">
        <v>137</v>
      </c>
      <c r="AM191" s="33"/>
      <c r="AN191" s="32">
        <v>27</v>
      </c>
      <c r="AO191" s="32"/>
      <c r="AP191" s="32"/>
      <c r="AQ191" s="32"/>
      <c r="AR191" s="33"/>
      <c r="AS191" s="33"/>
      <c r="AT191" s="32"/>
      <c r="AU191" s="32"/>
      <c r="AV191" s="32">
        <v>352</v>
      </c>
      <c r="AW191" s="32"/>
      <c r="AX191" s="32">
        <v>180</v>
      </c>
      <c r="AY191" s="32"/>
      <c r="AZ191" s="32">
        <v>578</v>
      </c>
      <c r="BA191" s="32"/>
      <c r="BB191" s="33"/>
      <c r="BC191" s="32"/>
      <c r="BD191" s="28"/>
      <c r="BE191" s="27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</row>
    <row r="192" spans="1:239" s="14" customFormat="1" ht="49.5" customHeight="1" x14ac:dyDescent="0.2">
      <c r="A192" s="58" t="s">
        <v>325</v>
      </c>
      <c r="B192" s="120" t="s">
        <v>213</v>
      </c>
      <c r="C192" s="29" t="s">
        <v>140</v>
      </c>
      <c r="D192" s="29" t="s">
        <v>51</v>
      </c>
      <c r="E192" s="29" t="s">
        <v>35</v>
      </c>
      <c r="F192" s="29" t="s">
        <v>330</v>
      </c>
      <c r="G192" s="29" t="s">
        <v>331</v>
      </c>
      <c r="H192" s="29" t="s">
        <v>39</v>
      </c>
      <c r="I192" s="146">
        <v>700</v>
      </c>
      <c r="J192" s="143">
        <f t="shared" si="35"/>
        <v>0</v>
      </c>
      <c r="K192" s="146">
        <f t="shared" si="31"/>
        <v>0</v>
      </c>
      <c r="L192" s="32"/>
      <c r="M192" s="32"/>
      <c r="N192" s="33"/>
      <c r="O192" s="33"/>
      <c r="P192" s="33">
        <v>100</v>
      </c>
      <c r="Q192" s="33">
        <v>0</v>
      </c>
      <c r="R192" s="32"/>
      <c r="S192" s="32"/>
      <c r="T192" s="32">
        <v>100</v>
      </c>
      <c r="U192" s="32"/>
      <c r="V192" s="32">
        <v>100</v>
      </c>
      <c r="W192" s="32"/>
      <c r="X192" s="32"/>
      <c r="Y192" s="32"/>
      <c r="Z192" s="32"/>
      <c r="AA192" s="32"/>
      <c r="AB192" s="32"/>
      <c r="AC192" s="32"/>
      <c r="AD192" s="32"/>
      <c r="AE192" s="32"/>
      <c r="AF192" s="32">
        <v>100</v>
      </c>
      <c r="AG192" s="32"/>
      <c r="AH192" s="32"/>
      <c r="AI192" s="32"/>
      <c r="AJ192" s="33">
        <v>100</v>
      </c>
      <c r="AK192" s="33"/>
      <c r="AL192" s="33"/>
      <c r="AM192" s="33"/>
      <c r="AN192" s="32">
        <v>100</v>
      </c>
      <c r="AO192" s="32"/>
      <c r="AP192" s="32"/>
      <c r="AQ192" s="32"/>
      <c r="AR192" s="33">
        <v>100</v>
      </c>
      <c r="AS192" s="33"/>
      <c r="AT192" s="32"/>
      <c r="AU192" s="32"/>
      <c r="AV192" s="32"/>
      <c r="AW192" s="32"/>
      <c r="AX192" s="32"/>
      <c r="AY192" s="32"/>
      <c r="AZ192" s="32"/>
      <c r="BA192" s="32"/>
      <c r="BB192" s="33"/>
      <c r="BC192" s="32"/>
      <c r="BD192" s="28"/>
      <c r="BE192" s="27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</row>
    <row r="193" spans="1:239" s="14" customFormat="1" ht="69.75" customHeight="1" x14ac:dyDescent="0.2">
      <c r="A193" s="59" t="s">
        <v>259</v>
      </c>
      <c r="B193" s="120" t="s">
        <v>213</v>
      </c>
      <c r="C193" s="29" t="s">
        <v>137</v>
      </c>
      <c r="D193" s="29" t="s">
        <v>75</v>
      </c>
      <c r="E193" s="29" t="s">
        <v>36</v>
      </c>
      <c r="F193" s="29" t="s">
        <v>114</v>
      </c>
      <c r="G193" s="29" t="s">
        <v>42</v>
      </c>
      <c r="H193" s="29" t="s">
        <v>39</v>
      </c>
      <c r="I193" s="146">
        <v>10150</v>
      </c>
      <c r="J193" s="143">
        <f t="shared" si="35"/>
        <v>2380.1</v>
      </c>
      <c r="K193" s="146">
        <f t="shared" si="31"/>
        <v>23.45</v>
      </c>
      <c r="L193" s="32">
        <v>406</v>
      </c>
      <c r="M193" s="32"/>
      <c r="N193" s="34">
        <v>914</v>
      </c>
      <c r="O193" s="34">
        <v>150</v>
      </c>
      <c r="P193" s="34">
        <v>203</v>
      </c>
      <c r="Q193" s="34">
        <v>100</v>
      </c>
      <c r="R193" s="32">
        <v>183</v>
      </c>
      <c r="S193" s="32">
        <v>100</v>
      </c>
      <c r="T193" s="32">
        <v>71</v>
      </c>
      <c r="U193" s="32">
        <v>30.1</v>
      </c>
      <c r="V193" s="32">
        <v>81</v>
      </c>
      <c r="W193" s="32"/>
      <c r="X193" s="32">
        <v>203</v>
      </c>
      <c r="Y193" s="32">
        <v>100</v>
      </c>
      <c r="Z193" s="32">
        <v>152</v>
      </c>
      <c r="AA193" s="32">
        <v>114</v>
      </c>
      <c r="AB193" s="32">
        <v>305</v>
      </c>
      <c r="AC193" s="32">
        <v>50</v>
      </c>
      <c r="AD193" s="32">
        <v>102</v>
      </c>
      <c r="AE193" s="32">
        <v>10</v>
      </c>
      <c r="AF193" s="32">
        <v>61</v>
      </c>
      <c r="AG193" s="32">
        <v>30</v>
      </c>
      <c r="AH193" s="32">
        <v>161</v>
      </c>
      <c r="AI193" s="32">
        <v>40</v>
      </c>
      <c r="AJ193" s="34">
        <v>203</v>
      </c>
      <c r="AK193" s="34">
        <v>100</v>
      </c>
      <c r="AL193" s="34">
        <v>152</v>
      </c>
      <c r="AM193" s="34">
        <v>10</v>
      </c>
      <c r="AN193" s="32">
        <v>254</v>
      </c>
      <c r="AO193" s="32">
        <v>126</v>
      </c>
      <c r="AP193" s="32">
        <v>152</v>
      </c>
      <c r="AQ193" s="32">
        <v>30</v>
      </c>
      <c r="AR193" s="34">
        <v>102</v>
      </c>
      <c r="AS193" s="34">
        <v>50</v>
      </c>
      <c r="AT193" s="32">
        <v>203</v>
      </c>
      <c r="AU193" s="32">
        <v>150</v>
      </c>
      <c r="AV193" s="32">
        <v>355</v>
      </c>
      <c r="AW193" s="32">
        <v>170</v>
      </c>
      <c r="AX193" s="32">
        <v>2030</v>
      </c>
      <c r="AY193" s="32">
        <v>460</v>
      </c>
      <c r="AZ193" s="32">
        <v>1117</v>
      </c>
      <c r="BA193" s="32">
        <v>250</v>
      </c>
      <c r="BB193" s="34">
        <v>2740</v>
      </c>
      <c r="BC193" s="32">
        <v>310</v>
      </c>
      <c r="BD193" s="28"/>
      <c r="BE193" s="27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</row>
    <row r="194" spans="1:239" s="14" customFormat="1" ht="76.5" customHeight="1" x14ac:dyDescent="0.2">
      <c r="A194" s="59" t="s">
        <v>161</v>
      </c>
      <c r="B194" s="120" t="s">
        <v>213</v>
      </c>
      <c r="C194" s="29" t="s">
        <v>137</v>
      </c>
      <c r="D194" s="29" t="s">
        <v>75</v>
      </c>
      <c r="E194" s="29" t="s">
        <v>46</v>
      </c>
      <c r="F194" s="29" t="s">
        <v>174</v>
      </c>
      <c r="G194" s="29" t="s">
        <v>42</v>
      </c>
      <c r="H194" s="29" t="s">
        <v>39</v>
      </c>
      <c r="I194" s="146">
        <v>5392</v>
      </c>
      <c r="J194" s="143">
        <f t="shared" si="35"/>
        <v>2.02</v>
      </c>
      <c r="K194" s="146">
        <f t="shared" si="31"/>
        <v>0.04</v>
      </c>
      <c r="L194" s="32">
        <v>276</v>
      </c>
      <c r="M194" s="32"/>
      <c r="N194" s="34">
        <v>145</v>
      </c>
      <c r="O194" s="34"/>
      <c r="P194" s="34">
        <v>265</v>
      </c>
      <c r="Q194" s="34"/>
      <c r="R194" s="32">
        <v>259</v>
      </c>
      <c r="S194" s="32"/>
      <c r="T194" s="32">
        <v>197</v>
      </c>
      <c r="U194" s="32"/>
      <c r="V194" s="32">
        <v>293</v>
      </c>
      <c r="W194" s="32"/>
      <c r="X194" s="32">
        <v>80</v>
      </c>
      <c r="Y194" s="32">
        <v>0.46</v>
      </c>
      <c r="Z194" s="32">
        <v>267</v>
      </c>
      <c r="AA194" s="32"/>
      <c r="AB194" s="32">
        <v>76</v>
      </c>
      <c r="AC194" s="32">
        <v>0.85</v>
      </c>
      <c r="AD194" s="32">
        <v>24</v>
      </c>
      <c r="AE194" s="32"/>
      <c r="AF194" s="32">
        <v>104</v>
      </c>
      <c r="AG194" s="32"/>
      <c r="AH194" s="32">
        <v>113</v>
      </c>
      <c r="AI194" s="32"/>
      <c r="AJ194" s="34">
        <v>122</v>
      </c>
      <c r="AK194" s="34"/>
      <c r="AL194" s="34">
        <v>275</v>
      </c>
      <c r="AM194" s="34"/>
      <c r="AN194" s="32">
        <v>1223</v>
      </c>
      <c r="AO194" s="32"/>
      <c r="AP194" s="32">
        <v>12</v>
      </c>
      <c r="AQ194" s="32"/>
      <c r="AR194" s="34">
        <v>45</v>
      </c>
      <c r="AS194" s="34"/>
      <c r="AT194" s="32">
        <v>69</v>
      </c>
      <c r="AU194" s="32"/>
      <c r="AV194" s="32">
        <v>664</v>
      </c>
      <c r="AW194" s="32">
        <v>0.71</v>
      </c>
      <c r="AX194" s="32">
        <v>176</v>
      </c>
      <c r="AY194" s="32"/>
      <c r="AZ194" s="32">
        <v>395</v>
      </c>
      <c r="BA194" s="32"/>
      <c r="BB194" s="34">
        <v>312</v>
      </c>
      <c r="BC194" s="32"/>
      <c r="BD194" s="28"/>
      <c r="BE194" s="27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</row>
    <row r="195" spans="1:239" ht="25.5" customHeight="1" x14ac:dyDescent="0.2">
      <c r="A195" s="134" t="s">
        <v>167</v>
      </c>
      <c r="B195" s="135"/>
      <c r="C195" s="91"/>
      <c r="D195" s="91"/>
      <c r="E195" s="91"/>
      <c r="F195" s="91"/>
      <c r="G195" s="91"/>
      <c r="H195" s="91"/>
      <c r="I195" s="96">
        <f>I194+I193+I192+I191+I190+I189+I188</f>
        <v>26775</v>
      </c>
      <c r="J195" s="96">
        <f t="shared" ref="J195:BC195" si="36">J194+J193+J192+J191+J190+J189+J188</f>
        <v>4826.09</v>
      </c>
      <c r="K195" s="96">
        <f t="shared" si="31"/>
        <v>18.02</v>
      </c>
      <c r="L195" s="96">
        <f t="shared" si="36"/>
        <v>1217</v>
      </c>
      <c r="M195" s="96">
        <f t="shared" si="36"/>
        <v>73</v>
      </c>
      <c r="N195" s="96">
        <f t="shared" si="36"/>
        <v>1621</v>
      </c>
      <c r="O195" s="96">
        <f t="shared" si="36"/>
        <v>370</v>
      </c>
      <c r="P195" s="96">
        <f t="shared" si="36"/>
        <v>659</v>
      </c>
      <c r="Q195" s="96">
        <f t="shared" si="36"/>
        <v>100</v>
      </c>
      <c r="R195" s="96">
        <f t="shared" si="36"/>
        <v>791</v>
      </c>
      <c r="S195" s="96">
        <f t="shared" si="36"/>
        <v>130</v>
      </c>
      <c r="T195" s="96">
        <f t="shared" si="36"/>
        <v>515</v>
      </c>
      <c r="U195" s="96">
        <f t="shared" si="36"/>
        <v>40.1</v>
      </c>
      <c r="V195" s="96">
        <f t="shared" si="36"/>
        <v>607</v>
      </c>
      <c r="W195" s="96">
        <f t="shared" si="36"/>
        <v>1</v>
      </c>
      <c r="X195" s="96">
        <f t="shared" si="36"/>
        <v>443</v>
      </c>
      <c r="Y195" s="96">
        <f t="shared" si="36"/>
        <v>100.46</v>
      </c>
      <c r="Z195" s="96">
        <f t="shared" si="36"/>
        <v>510</v>
      </c>
      <c r="AA195" s="96">
        <f t="shared" si="36"/>
        <v>114</v>
      </c>
      <c r="AB195" s="96">
        <f t="shared" si="36"/>
        <v>554</v>
      </c>
      <c r="AC195" s="96">
        <f t="shared" si="36"/>
        <v>63.85</v>
      </c>
      <c r="AD195" s="96">
        <f t="shared" si="36"/>
        <v>254</v>
      </c>
      <c r="AE195" s="96">
        <f t="shared" si="36"/>
        <v>10</v>
      </c>
      <c r="AF195" s="96">
        <f t="shared" si="36"/>
        <v>423</v>
      </c>
      <c r="AG195" s="96">
        <f t="shared" si="36"/>
        <v>40</v>
      </c>
      <c r="AH195" s="96">
        <f t="shared" si="36"/>
        <v>349</v>
      </c>
      <c r="AI195" s="96">
        <f t="shared" si="36"/>
        <v>40</v>
      </c>
      <c r="AJ195" s="96">
        <f t="shared" si="36"/>
        <v>804</v>
      </c>
      <c r="AK195" s="96">
        <f t="shared" si="36"/>
        <v>101</v>
      </c>
      <c r="AL195" s="96">
        <f t="shared" si="36"/>
        <v>670</v>
      </c>
      <c r="AM195" s="96">
        <f t="shared" si="36"/>
        <v>13</v>
      </c>
      <c r="AN195" s="96">
        <f t="shared" si="36"/>
        <v>1741</v>
      </c>
      <c r="AO195" s="96">
        <f t="shared" si="36"/>
        <v>126</v>
      </c>
      <c r="AP195" s="96">
        <f t="shared" si="36"/>
        <v>278</v>
      </c>
      <c r="AQ195" s="96">
        <f t="shared" si="36"/>
        <v>30</v>
      </c>
      <c r="AR195" s="96">
        <f t="shared" si="36"/>
        <v>361</v>
      </c>
      <c r="AS195" s="96">
        <f t="shared" si="36"/>
        <v>50</v>
      </c>
      <c r="AT195" s="96">
        <f t="shared" si="36"/>
        <v>578</v>
      </c>
      <c r="AU195" s="96">
        <f t="shared" si="36"/>
        <v>160</v>
      </c>
      <c r="AV195" s="96">
        <f t="shared" si="36"/>
        <v>1655</v>
      </c>
      <c r="AW195" s="96">
        <f t="shared" si="36"/>
        <v>180.71</v>
      </c>
      <c r="AX195" s="96">
        <f t="shared" si="36"/>
        <v>4889.41</v>
      </c>
      <c r="AY195" s="96">
        <f t="shared" si="36"/>
        <v>1311.4</v>
      </c>
      <c r="AZ195" s="96">
        <f t="shared" si="36"/>
        <v>2792.83</v>
      </c>
      <c r="BA195" s="96">
        <f t="shared" si="36"/>
        <v>513.83000000000004</v>
      </c>
      <c r="BB195" s="96">
        <f t="shared" si="36"/>
        <v>5062.76</v>
      </c>
      <c r="BC195" s="96">
        <f t="shared" si="36"/>
        <v>1257.74</v>
      </c>
      <c r="BD195" s="27"/>
      <c r="BE195" s="27"/>
    </row>
    <row r="196" spans="1:239" ht="27.75" customHeight="1" x14ac:dyDescent="0.2">
      <c r="A196" s="130" t="s">
        <v>215</v>
      </c>
      <c r="B196" s="131"/>
      <c r="C196" s="132"/>
      <c r="D196" s="132"/>
      <c r="E196" s="132"/>
      <c r="F196" s="132"/>
      <c r="G196" s="132"/>
      <c r="H196" s="132"/>
      <c r="I196" s="133">
        <f>I195+I187+I99+I12</f>
        <v>28710324</v>
      </c>
      <c r="J196" s="133">
        <f>J195+J187+J99+J12</f>
        <v>8611972.9399999995</v>
      </c>
      <c r="K196" s="133">
        <f t="shared" si="31"/>
        <v>30</v>
      </c>
      <c r="L196" s="133">
        <f>L195+L187+L99+L12</f>
        <v>1526380.8</v>
      </c>
      <c r="M196" s="133">
        <f>M195+M187+M99+M12</f>
        <v>527590.35</v>
      </c>
      <c r="N196" s="133">
        <f>N195+N187+N99+N12</f>
        <v>3017082.6</v>
      </c>
      <c r="O196" s="133">
        <f>O195+O187+O99+O12</f>
        <v>921758.87</v>
      </c>
      <c r="P196" s="133">
        <f>P195+P187+P99+P12</f>
        <v>524790.1</v>
      </c>
      <c r="Q196" s="133">
        <f>Q195+Q187+Q99+Q12</f>
        <v>166125.6</v>
      </c>
      <c r="R196" s="133">
        <f>R195+R187+R99+R12</f>
        <v>1148433.3</v>
      </c>
      <c r="S196" s="133">
        <f>S195+S187+S99+S12</f>
        <v>327533.59000000003</v>
      </c>
      <c r="T196" s="133">
        <f>T195+T187+T99+T12</f>
        <v>631598.1</v>
      </c>
      <c r="U196" s="133">
        <f>U195+U187+U99+U12</f>
        <v>215194.11</v>
      </c>
      <c r="V196" s="133">
        <f>V195+V187+V99+V12</f>
        <v>697343.18</v>
      </c>
      <c r="W196" s="133">
        <f>W195+W187+W99+W12</f>
        <v>233055.97</v>
      </c>
      <c r="X196" s="133">
        <f>X195+X187+X99+X12</f>
        <v>659476.80000000005</v>
      </c>
      <c r="Y196" s="133">
        <f>Y195+Y187+Y99+Y12</f>
        <v>201724.03</v>
      </c>
      <c r="Z196" s="133">
        <f>Z195+Z187+Z99+Z12</f>
        <v>667170.80000000005</v>
      </c>
      <c r="AA196" s="133">
        <f>AA195+AA187+AA99+AA12</f>
        <v>223504.29</v>
      </c>
      <c r="AB196" s="133">
        <f>AB195+AB187+AB99+AB12</f>
        <v>905752.7</v>
      </c>
      <c r="AC196" s="133">
        <f>AC195+AC187+AC99+AC12</f>
        <v>262802.78000000003</v>
      </c>
      <c r="AD196" s="133">
        <f>AD195+AD187+AD99+AD12</f>
        <v>450994.8</v>
      </c>
      <c r="AE196" s="133">
        <f>AE195+AE187+AE99+AE12</f>
        <v>160827.09</v>
      </c>
      <c r="AF196" s="133">
        <f>AF195+AF187+AF99+AF12</f>
        <v>966152.56</v>
      </c>
      <c r="AG196" s="133">
        <f>AG195+AG187+AG99+AG12</f>
        <v>273515.87</v>
      </c>
      <c r="AH196" s="133">
        <f>AH195+AH187+AH99+AH12</f>
        <v>519753.9</v>
      </c>
      <c r="AI196" s="133">
        <f>AI195+AI187+AI99+AI12</f>
        <v>148604.47</v>
      </c>
      <c r="AJ196" s="133">
        <f>AJ195+AJ187+AJ99+AJ12</f>
        <v>754166.9</v>
      </c>
      <c r="AK196" s="133">
        <f>AK195+AK187+AK99+AK12</f>
        <v>222935.82</v>
      </c>
      <c r="AL196" s="133">
        <f>AL195+AL187+AL99+AL12</f>
        <v>636383.19999999995</v>
      </c>
      <c r="AM196" s="133">
        <f>AM195+AM187+AM99+AM12</f>
        <v>206081.34</v>
      </c>
      <c r="AN196" s="133">
        <f>AN195+AN187+AN99+AN12</f>
        <v>847181.7</v>
      </c>
      <c r="AO196" s="133">
        <f>AO195+AO187+AO99+AO12</f>
        <v>273333.05</v>
      </c>
      <c r="AP196" s="133">
        <f>AP195+AP187+AP99+AP12</f>
        <v>745811.08</v>
      </c>
      <c r="AQ196" s="133">
        <f>AQ195+AQ187+AQ99+AQ12</f>
        <v>238913.87</v>
      </c>
      <c r="AR196" s="133">
        <f>AR195+AR187+AR99+AR12</f>
        <v>803152</v>
      </c>
      <c r="AS196" s="133">
        <f>AS195+AS187+AS99+AS12</f>
        <v>260865.29</v>
      </c>
      <c r="AT196" s="133">
        <f>AT195+AT187+AT99+AT12</f>
        <v>1840138.78</v>
      </c>
      <c r="AU196" s="133">
        <f>AU195+AU187+AU99+AU12</f>
        <v>535314.53</v>
      </c>
      <c r="AV196" s="133">
        <f>AV195+AV187+AV99+AV12</f>
        <v>988009.4</v>
      </c>
      <c r="AW196" s="133">
        <f>AW195+AW187+AW99+AW12</f>
        <v>314778.87</v>
      </c>
      <c r="AX196" s="133">
        <f>AX195+AX187+AX99+AX12</f>
        <v>5686540.71</v>
      </c>
      <c r="AY196" s="133">
        <f>AY195+AY187+AY99+AY12</f>
        <v>1539725.96</v>
      </c>
      <c r="AZ196" s="133">
        <f>AZ195+AZ187+AZ99+AZ12</f>
        <v>1588630.23</v>
      </c>
      <c r="BA196" s="133">
        <f>BA195+BA187+BA99+BA12</f>
        <v>473880.74</v>
      </c>
      <c r="BB196" s="133">
        <f>BB195+BB187+BB99+BB12</f>
        <v>3105380.36</v>
      </c>
      <c r="BC196" s="133">
        <f>BC195+BC187+BC99+BC12</f>
        <v>883906.45</v>
      </c>
      <c r="BD196" s="27"/>
    </row>
    <row r="197" spans="1:239" s="28" customFormat="1" ht="20.25" customHeight="1" x14ac:dyDescent="0.2">
      <c r="A197" s="24"/>
      <c r="B197" s="25" t="s">
        <v>149</v>
      </c>
      <c r="C197" s="26"/>
      <c r="D197" s="26"/>
      <c r="E197" s="26"/>
      <c r="F197" s="26"/>
      <c r="G197" s="26"/>
      <c r="H197" s="26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27"/>
    </row>
    <row r="198" spans="1:239" ht="12.75" customHeight="1" x14ac:dyDescent="0.2">
      <c r="A198" s="9"/>
      <c r="B198" s="9"/>
      <c r="D198" s="1"/>
      <c r="E198" s="1"/>
      <c r="F198" s="5"/>
      <c r="G198" s="1"/>
      <c r="H198" s="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</row>
    <row r="199" spans="1:239" ht="12.75" customHeight="1" x14ac:dyDescent="0.2">
      <c r="A199" s="7"/>
      <c r="B199" s="7"/>
      <c r="D199" s="1"/>
      <c r="E199" s="1"/>
      <c r="F199" s="1"/>
      <c r="G199" s="1"/>
      <c r="H199" s="1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</row>
    <row r="200" spans="1:239" ht="12.75" customHeight="1" x14ac:dyDescent="0.2">
      <c r="A200" s="7"/>
      <c r="B200" s="7"/>
      <c r="D200" s="1"/>
      <c r="E200" s="1"/>
      <c r="F200" s="1"/>
      <c r="G200" s="1"/>
      <c r="H200" s="1"/>
      <c r="I200" s="15"/>
      <c r="J200" s="15"/>
      <c r="K200" s="15"/>
    </row>
    <row r="201" spans="1:239" ht="12.75" customHeight="1" x14ac:dyDescent="0.2">
      <c r="A201" s="7"/>
      <c r="B201" s="7"/>
      <c r="D201" s="1"/>
      <c r="E201" s="1"/>
      <c r="F201" s="1"/>
      <c r="G201" s="1"/>
      <c r="H201" s="1"/>
      <c r="I201" s="15"/>
      <c r="J201" s="15"/>
      <c r="K201" s="15"/>
    </row>
  </sheetData>
  <autoFilter ref="C9:H197"/>
  <customSheetViews>
    <customSheetView guid="{45637F28-F07F-4C27-ABC7-92DA9C9322DC}" showGridLines="0" fitToPage="1" hiddenRows="1">
      <pane xSplit="2" ySplit="11" topLeftCell="Z12" activePane="bottomRight" state="frozen"/>
      <selection pane="bottomRight" activeCell="AK141" sqref="AK141"/>
      <pageMargins left="0" right="0" top="0" bottom="0" header="0" footer="0"/>
      <pageSetup paperSize="8" scale="10" orientation="landscape" r:id="rId1"/>
      <headerFooter alignWithMargins="0"/>
    </customSheetView>
  </customSheetViews>
  <mergeCells count="101">
    <mergeCell ref="BB10:BB11"/>
    <mergeCell ref="BC10:BC11"/>
    <mergeCell ref="AU10:AU11"/>
    <mergeCell ref="AV10:AV11"/>
    <mergeCell ref="AW10:AW11"/>
    <mergeCell ref="AX10:AX11"/>
    <mergeCell ref="AY10:AY11"/>
    <mergeCell ref="Q10:Q11"/>
    <mergeCell ref="R10:R11"/>
    <mergeCell ref="S10:S11"/>
    <mergeCell ref="T10:T11"/>
    <mergeCell ref="U10:U11"/>
    <mergeCell ref="AF10:AF11"/>
    <mergeCell ref="AG10:AG11"/>
    <mergeCell ref="AH10:AH11"/>
    <mergeCell ref="AI10:AI11"/>
    <mergeCell ref="AA10:AA11"/>
    <mergeCell ref="AB10:AB11"/>
    <mergeCell ref="AC10:AC11"/>
    <mergeCell ref="AD10:AD11"/>
    <mergeCell ref="AE10:AE11"/>
    <mergeCell ref="AT9:AU9"/>
    <mergeCell ref="AV9:AW9"/>
    <mergeCell ref="AX9:AY9"/>
    <mergeCell ref="AZ9:BA9"/>
    <mergeCell ref="V10:V11"/>
    <mergeCell ref="W10:W11"/>
    <mergeCell ref="X10:X11"/>
    <mergeCell ref="Y10:Y11"/>
    <mergeCell ref="Z10:Z11"/>
    <mergeCell ref="AJ10:AJ11"/>
    <mergeCell ref="AP10:AP11"/>
    <mergeCell ref="AQ10:AQ11"/>
    <mergeCell ref="AR10:AR11"/>
    <mergeCell ref="AS10:AS11"/>
    <mergeCell ref="AT10:AT11"/>
    <mergeCell ref="AK10:AK11"/>
    <mergeCell ref="AL10:AL11"/>
    <mergeCell ref="AM10:AM11"/>
    <mergeCell ref="AN10:AN11"/>
    <mergeCell ref="AO10:AO11"/>
    <mergeCell ref="AZ10:AZ11"/>
    <mergeCell ref="BA10:BA11"/>
    <mergeCell ref="A1:H6"/>
    <mergeCell ref="BB9:BC9"/>
    <mergeCell ref="AJ9:AK9"/>
    <mergeCell ref="AL9:AM9"/>
    <mergeCell ref="AN9:AO9"/>
    <mergeCell ref="AP9:AQ9"/>
    <mergeCell ref="AR9:AS9"/>
    <mergeCell ref="I8:K9"/>
    <mergeCell ref="I10:I11"/>
    <mergeCell ref="J10:J11"/>
    <mergeCell ref="K10:K11"/>
    <mergeCell ref="L8:BC8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L10:L11"/>
    <mergeCell ref="M10:M11"/>
    <mergeCell ref="B140:B141"/>
    <mergeCell ref="AF9:AG9"/>
    <mergeCell ref="AH9:AI9"/>
    <mergeCell ref="E9:E11"/>
    <mergeCell ref="F9:F11"/>
    <mergeCell ref="C9:C11"/>
    <mergeCell ref="A9:A11"/>
    <mergeCell ref="B9:B11"/>
    <mergeCell ref="D9:D11"/>
    <mergeCell ref="H9:H11"/>
    <mergeCell ref="G9:G11"/>
    <mergeCell ref="B33:B34"/>
    <mergeCell ref="B36:B37"/>
    <mergeCell ref="A71:A72"/>
    <mergeCell ref="B71:B72"/>
    <mergeCell ref="A95:A97"/>
    <mergeCell ref="B30:B32"/>
    <mergeCell ref="A30:A32"/>
    <mergeCell ref="A75:A76"/>
    <mergeCell ref="A41:A42"/>
    <mergeCell ref="B41:B42"/>
    <mergeCell ref="N10:N11"/>
    <mergeCell ref="O10:O11"/>
    <mergeCell ref="P10:P11"/>
    <mergeCell ref="A180:A182"/>
    <mergeCell ref="A134:A137"/>
    <mergeCell ref="A15:A16"/>
    <mergeCell ref="A17:A18"/>
    <mergeCell ref="A44:A46"/>
    <mergeCell ref="A19:A22"/>
    <mergeCell ref="A85:A87"/>
    <mergeCell ref="A33:A34"/>
    <mergeCell ref="A36:A37"/>
    <mergeCell ref="A140:A141"/>
  </mergeCells>
  <phoneticPr fontId="1" type="noConversion"/>
  <pageMargins left="0" right="0" top="0" bottom="0" header="0" footer="0"/>
  <pageSetup paperSize="8" scale="49" fitToHeight="22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Борисова Ольга Павловна</cp:lastModifiedBy>
  <cp:lastPrinted>2017-06-20T12:43:35Z</cp:lastPrinted>
  <dcterms:created xsi:type="dcterms:W3CDTF">1996-10-08T23:32:33Z</dcterms:created>
  <dcterms:modified xsi:type="dcterms:W3CDTF">2017-07-11T12:44:20Z</dcterms:modified>
</cp:coreProperties>
</file>