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НА САЙТ\2017 год\"/>
    </mc:Choice>
  </mc:AlternateContent>
  <bookViews>
    <workbookView xWindow="240" yWindow="120" windowWidth="18060" windowHeight="705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6" i="1" l="1"/>
  <c r="C5" i="1" s="1"/>
  <c r="C42" i="1"/>
  <c r="B51" i="1"/>
  <c r="B42" i="1"/>
  <c r="B39" i="1"/>
  <c r="B35" i="1"/>
  <c r="B28" i="1"/>
  <c r="B23" i="1"/>
  <c r="B17" i="1"/>
  <c r="B12" i="1"/>
  <c r="B10" i="1"/>
  <c r="B7" i="1"/>
  <c r="B6" i="1"/>
  <c r="B5" i="1" s="1"/>
  <c r="C51" i="1" l="1"/>
  <c r="C50" i="1" s="1"/>
  <c r="C28" i="1"/>
  <c r="D49" i="1" l="1"/>
  <c r="C10" i="1"/>
  <c r="C39" i="1" l="1"/>
  <c r="C35" i="1"/>
  <c r="C23" i="1"/>
  <c r="C17" i="1"/>
  <c r="C12" i="1"/>
  <c r="C7" i="1"/>
  <c r="D58" i="1" l="1"/>
  <c r="D59" i="1"/>
  <c r="D57" i="1"/>
  <c r="D32" i="1"/>
  <c r="D33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4" i="1"/>
  <c r="D35" i="1"/>
  <c r="D36" i="1"/>
  <c r="D37" i="1"/>
  <c r="D38" i="1"/>
  <c r="D39" i="1"/>
  <c r="D40" i="1"/>
  <c r="D41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42" i="1" l="1"/>
  <c r="D6" i="1"/>
  <c r="D5" i="1"/>
</calcChain>
</file>

<file path=xl/sharedStrings.xml><?xml version="1.0" encoding="utf-8"?>
<sst xmlns="http://schemas.openxmlformats.org/spreadsheetml/2006/main" count="62" uniqueCount="62">
  <si>
    <t/>
  </si>
  <si>
    <t>Наименование показателя</t>
  </si>
  <si>
    <t>Доходы бюджета - Всего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</si>
  <si>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</si>
  <si>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</si>
  <si>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</si>
  <si>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</si>
  <si>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</si>
  <si>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</si>
  <si>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</si>
  <si>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</si>
  <si>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</si>
  <si>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</si>
  <si>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</si>
  <si>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</si>
  <si>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</si>
  <si>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</si>
  <si>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</si>
  <si>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</si>
  <si>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</si>
  <si>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</si>
  <si>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</si>
  <si>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</si>
  <si>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</si>
  <si>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</si>
  <si>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</si>
  <si>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</si>
  <si>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</si>
  <si>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</si>
  <si>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</si>
  <si>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</si>
  <si>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</si>
  <si>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</si>
  <si>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</si>
  <si>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</si>
  <si>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</si>
  <si>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</si>
  <si>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</si>
  <si>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</si>
  <si>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</si>
  <si>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</si>
  <si>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</si>
  <si>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</si>
  <si>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</si>
  <si>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</si>
  <si>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</si>
  <si>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</si>
  <si>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</si>
  <si>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</si>
  <si>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</si>
  <si>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</si>
  <si>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</si>
  <si>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</si>
  <si>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тыс. руб.</t>
  </si>
  <si>
    <t>Отклонение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</si>
  <si>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</si>
  <si>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НАЛОГОВЫЕ И НЕНАЛОГОВЫЕ ДОХОДЫ</t>
  </si>
  <si>
    <t>Доходы от продажи квартир</t>
  </si>
  <si>
    <t>ПОСТУПЛЕНИЯ (ПЕРЕЧИСЛЕНИЯ) ПО УРЕГУЛИРОВАНИЮ РАСЧЕТОВ МЕЖДУ БЮДЖЕТАМИ БЮДЖЕТНОЙ СИСТЕМЫ РОССИЙСКОЙ ФЕДЕРАЦИИ</t>
  </si>
  <si>
    <t>Справка о поступлении доходов в консолидированный бюджет Белгородской области  за  1 квартал 2016 - 2017 годов</t>
  </si>
  <si>
    <t>Исполнено за 6 месяцев 2016 года</t>
  </si>
  <si>
    <t>Исполнено за 6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</si>
</sst>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27">
    <xf numFmtId="0" fontId="0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0" applyFont="1" applyFill="1" applyBorder="1"/>
    <xf numFmtId="3" fontId="3" fillId="0" borderId="3" xfId="0" applyNumberFormat="1" applyFont="1" applyFill="1" applyBorder="1"/>
    <xf numFmtId="3" fontId="5" fillId="0" borderId="3" xfId="0" applyNumberFormat="1" applyFont="1" applyFill="1" applyBorder="1"/>
    <xf numFmtId="0" fontId="6" fillId="0" borderId="0" xfId="0" applyFont="1" applyFill="1" applyBorder="1"/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3" fillId="0" borderId="0" xfId="0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left" wrapText="1" readingOrder="1"/>
    </xf>
    <xf numFmtId="3" fontId="5" fillId="2" borderId="3" xfId="0" applyNumberFormat="1" applyFont="1" applyFill="1" applyBorder="1"/>
    <xf numFmtId="164" fontId="5" fillId="2" borderId="3" xfId="0" applyNumberFormat="1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8" fillId="3" borderId="1" xfId="1" applyNumberFormat="1" applyFont="1" applyFill="1" applyBorder="1" applyAlignment="1">
      <alignment horizontal="left" wrapText="1" readingOrder="1"/>
    </xf>
    <xf numFmtId="164" fontId="5" fillId="3" borderId="3" xfId="0" applyNumberFormat="1" applyFont="1" applyFill="1" applyBorder="1"/>
    <xf numFmtId="3" fontId="5" fillId="4" borderId="3" xfId="0" applyNumberFormat="1" applyFont="1" applyFill="1" applyBorder="1"/>
    <xf numFmtId="3" fontId="3" fillId="4" borderId="3" xfId="0" applyNumberFormat="1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/>
    <xf numFmtId="0" fontId="9" fillId="0" borderId="0" xfId="0" applyFont="1" applyFill="1" applyBorder="1" applyAlignment="1">
      <alignment horizontal="center" wrapText="1"/>
    </xf>
    <xf numFmtId="3" fontId="5" fillId="3" borderId="3" xfId="0" applyNumberFormat="1" applyFont="1" applyFill="1" applyBorder="1"/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99FFCC"/>
      <color rgb="FFFFFFCC"/>
      <color rgb="FFFF99FF"/>
      <color rgb="FFFBC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zoomScaleNormal="100" workbookViewId="0">
      <pane ySplit="2" topLeftCell="A3" activePane="bottomLeft" state="frozen"/>
      <selection pane="bottomLeft" activeCell="C7" sqref="C7"/>
    </sheetView>
  </sheetViews>
  <sheetFormatPr defaultColWidth="24" defaultRowHeight="12.75" x14ac:dyDescent="0.2"/>
  <cols>
    <col min="1" max="1" width="47.28515625" style="6" customWidth="1"/>
    <col min="2" max="2" width="17.140625" style="1" customWidth="1"/>
    <col min="3" max="3" width="17.28515625" style="1" customWidth="1"/>
    <col min="4" max="4" width="16.28515625" style="1" customWidth="1"/>
    <col min="5" max="16384" width="24" style="1"/>
  </cols>
  <sheetData>
    <row r="1" spans="1:5" ht="37.15" customHeight="1" x14ac:dyDescent="0.25">
      <c r="A1" s="25" t="s">
        <v>59</v>
      </c>
      <c r="B1" s="25"/>
      <c r="C1" s="25"/>
      <c r="D1" s="25"/>
    </row>
    <row r="2" spans="1:5" x14ac:dyDescent="0.2">
      <c r="A2" s="7" t="s">
        <v>0</v>
      </c>
      <c r="D2" s="11" t="s">
        <v>53</v>
      </c>
    </row>
    <row r="3" spans="1:5" ht="38.25" x14ac:dyDescent="0.2">
      <c r="A3" s="21" t="s">
        <v>1</v>
      </c>
      <c r="B3" s="22" t="s">
        <v>60</v>
      </c>
      <c r="C3" s="22" t="s">
        <v>61</v>
      </c>
      <c r="D3" s="23" t="s">
        <v>54</v>
      </c>
    </row>
    <row r="4" spans="1:5" x14ac:dyDescent="0.2">
      <c r="A4" s="8">
        <v>1</v>
      </c>
      <c r="B4" s="8">
        <v>3</v>
      </c>
      <c r="C4" s="8">
        <v>3</v>
      </c>
      <c r="D4" s="8">
        <v>4</v>
      </c>
    </row>
    <row r="5" spans="1:5" x14ac:dyDescent="0.2">
      <c r="A5" s="17" t="s">
        <v>2</v>
      </c>
      <c r="B5" s="26">
        <f>B6+B50</f>
        <v>37402421</v>
      </c>
      <c r="C5" s="18">
        <f>C6+C50</f>
        <v>45468337</v>
      </c>
      <c r="D5" s="18">
        <f>C5-B5</f>
        <v>8065916</v>
      </c>
      <c r="E5" s="2"/>
    </row>
    <row r="6" spans="1:5" x14ac:dyDescent="0.2">
      <c r="A6" s="12" t="s">
        <v>56</v>
      </c>
      <c r="B6" s="13">
        <f>B7+B10+B12+B17+B23+B26+B27+B28+B35+B39+B42+B46+B47+B48+B49</f>
        <v>27302900</v>
      </c>
      <c r="C6" s="14">
        <f>C7+C10+C12+C17+C23+C26+C27+C28+C35+C39+C42+C46+C47+C48+1</f>
        <v>37223815</v>
      </c>
      <c r="D6" s="14">
        <f t="shared" ref="D6:D56" si="0">C6-B6</f>
        <v>9920915</v>
      </c>
      <c r="E6" s="24"/>
    </row>
    <row r="7" spans="1:5" s="3" customFormat="1" x14ac:dyDescent="0.2">
      <c r="A7" s="9" t="s">
        <v>3</v>
      </c>
      <c r="B7" s="5">
        <f>B8+B9</f>
        <v>15176682</v>
      </c>
      <c r="C7" s="5">
        <f>C8+C9</f>
        <v>24205336</v>
      </c>
      <c r="D7" s="15">
        <f t="shared" si="0"/>
        <v>9028654</v>
      </c>
    </row>
    <row r="8" spans="1:5" x14ac:dyDescent="0.2">
      <c r="A8" s="10" t="s">
        <v>4</v>
      </c>
      <c r="B8" s="4">
        <v>4957723</v>
      </c>
      <c r="C8" s="4">
        <v>13364772</v>
      </c>
      <c r="D8" s="16">
        <f t="shared" si="0"/>
        <v>8407049</v>
      </c>
    </row>
    <row r="9" spans="1:5" x14ac:dyDescent="0.2">
      <c r="A9" s="10" t="s">
        <v>5</v>
      </c>
      <c r="B9" s="4">
        <v>10218959</v>
      </c>
      <c r="C9" s="4">
        <v>10840564</v>
      </c>
      <c r="D9" s="16">
        <f t="shared" si="0"/>
        <v>621605</v>
      </c>
    </row>
    <row r="10" spans="1:5" s="3" customFormat="1" ht="36" x14ac:dyDescent="0.2">
      <c r="A10" s="9" t="s">
        <v>6</v>
      </c>
      <c r="B10" s="5">
        <f>B11</f>
        <v>3383611</v>
      </c>
      <c r="C10" s="5">
        <f>C11</f>
        <v>2533777</v>
      </c>
      <c r="D10" s="15"/>
    </row>
    <row r="11" spans="1:5" ht="24" x14ac:dyDescent="0.2">
      <c r="A11" s="10" t="s">
        <v>7</v>
      </c>
      <c r="B11" s="4">
        <v>3383611</v>
      </c>
      <c r="C11" s="4">
        <v>2533777</v>
      </c>
      <c r="D11" s="16">
        <f t="shared" si="0"/>
        <v>-849834</v>
      </c>
    </row>
    <row r="12" spans="1:5" s="3" customFormat="1" x14ac:dyDescent="0.2">
      <c r="A12" s="9" t="s">
        <v>8</v>
      </c>
      <c r="B12" s="5">
        <f>SUM(B13:B16)</f>
        <v>1478276</v>
      </c>
      <c r="C12" s="5">
        <f>SUM(C13:C16)</f>
        <v>1598601</v>
      </c>
      <c r="D12" s="15">
        <f t="shared" si="0"/>
        <v>120325</v>
      </c>
    </row>
    <row r="13" spans="1:5" ht="24" x14ac:dyDescent="0.2">
      <c r="A13" s="10" t="s">
        <v>9</v>
      </c>
      <c r="B13" s="4">
        <v>966839</v>
      </c>
      <c r="C13" s="4">
        <v>1092611</v>
      </c>
      <c r="D13" s="16">
        <f t="shared" si="0"/>
        <v>125772</v>
      </c>
    </row>
    <row r="14" spans="1:5" ht="24" x14ac:dyDescent="0.2">
      <c r="A14" s="10" t="s">
        <v>10</v>
      </c>
      <c r="B14" s="4">
        <v>438289</v>
      </c>
      <c r="C14" s="4">
        <v>436825</v>
      </c>
      <c r="D14" s="16">
        <f t="shared" si="0"/>
        <v>-1464</v>
      </c>
    </row>
    <row r="15" spans="1:5" x14ac:dyDescent="0.2">
      <c r="A15" s="10" t="s">
        <v>11</v>
      </c>
      <c r="B15" s="4">
        <v>65401</v>
      </c>
      <c r="C15" s="4">
        <v>59067</v>
      </c>
      <c r="D15" s="16">
        <f t="shared" si="0"/>
        <v>-6334</v>
      </c>
    </row>
    <row r="16" spans="1:5" ht="24" x14ac:dyDescent="0.2">
      <c r="A16" s="10" t="s">
        <v>12</v>
      </c>
      <c r="B16" s="4">
        <v>7747</v>
      </c>
      <c r="C16" s="4">
        <v>10098</v>
      </c>
      <c r="D16" s="16">
        <f t="shared" si="0"/>
        <v>2351</v>
      </c>
    </row>
    <row r="17" spans="1:4" s="3" customFormat="1" x14ac:dyDescent="0.2">
      <c r="A17" s="9" t="s">
        <v>13</v>
      </c>
      <c r="B17" s="5">
        <f>SUM(B18:B22)</f>
        <v>4986917</v>
      </c>
      <c r="C17" s="5">
        <f>SUM(C18:C22)</f>
        <v>5637644</v>
      </c>
      <c r="D17" s="15">
        <f t="shared" si="0"/>
        <v>650727</v>
      </c>
    </row>
    <row r="18" spans="1:4" x14ac:dyDescent="0.2">
      <c r="A18" s="10" t="s">
        <v>14</v>
      </c>
      <c r="B18" s="4">
        <v>24025</v>
      </c>
      <c r="C18" s="4">
        <v>48334</v>
      </c>
      <c r="D18" s="16">
        <f t="shared" si="0"/>
        <v>24309</v>
      </c>
    </row>
    <row r="19" spans="1:4" x14ac:dyDescent="0.2">
      <c r="A19" s="10" t="s">
        <v>15</v>
      </c>
      <c r="B19" s="4">
        <v>3202497</v>
      </c>
      <c r="C19" s="4">
        <v>3692942</v>
      </c>
      <c r="D19" s="16">
        <f t="shared" si="0"/>
        <v>490445</v>
      </c>
    </row>
    <row r="20" spans="1:4" x14ac:dyDescent="0.2">
      <c r="A20" s="10" t="s">
        <v>16</v>
      </c>
      <c r="B20" s="4">
        <v>300038</v>
      </c>
      <c r="C20" s="4">
        <v>322797</v>
      </c>
      <c r="D20" s="16">
        <f t="shared" si="0"/>
        <v>22759</v>
      </c>
    </row>
    <row r="21" spans="1:4" x14ac:dyDescent="0.2">
      <c r="A21" s="10" t="s">
        <v>17</v>
      </c>
      <c r="B21" s="4">
        <v>1941</v>
      </c>
      <c r="C21" s="4">
        <v>2286</v>
      </c>
      <c r="D21" s="16">
        <f t="shared" si="0"/>
        <v>345</v>
      </c>
    </row>
    <row r="22" spans="1:4" x14ac:dyDescent="0.2">
      <c r="A22" s="10" t="s">
        <v>18</v>
      </c>
      <c r="B22" s="4">
        <v>1458416</v>
      </c>
      <c r="C22" s="4">
        <v>1571285</v>
      </c>
      <c r="D22" s="16">
        <f t="shared" si="0"/>
        <v>112869</v>
      </c>
    </row>
    <row r="23" spans="1:4" s="3" customFormat="1" ht="24" x14ac:dyDescent="0.2">
      <c r="A23" s="9" t="s">
        <v>19</v>
      </c>
      <c r="B23" s="5">
        <f>SUM(B24:B25)</f>
        <v>310916</v>
      </c>
      <c r="C23" s="5">
        <f>SUM(C24:C25)</f>
        <v>318845</v>
      </c>
      <c r="D23" s="15">
        <f t="shared" si="0"/>
        <v>7929</v>
      </c>
    </row>
    <row r="24" spans="1:4" x14ac:dyDescent="0.2">
      <c r="A24" s="10" t="s">
        <v>20</v>
      </c>
      <c r="B24" s="4">
        <v>310908</v>
      </c>
      <c r="C24" s="4">
        <v>318833</v>
      </c>
      <c r="D24" s="16">
        <f t="shared" si="0"/>
        <v>7925</v>
      </c>
    </row>
    <row r="25" spans="1:4" ht="36" x14ac:dyDescent="0.2">
      <c r="A25" s="10" t="s">
        <v>21</v>
      </c>
      <c r="B25" s="4">
        <v>8</v>
      </c>
      <c r="C25" s="4">
        <v>12</v>
      </c>
      <c r="D25" s="16">
        <f t="shared" si="0"/>
        <v>4</v>
      </c>
    </row>
    <row r="26" spans="1:4" s="3" customFormat="1" x14ac:dyDescent="0.2">
      <c r="A26" s="9" t="s">
        <v>22</v>
      </c>
      <c r="B26" s="5">
        <v>178848</v>
      </c>
      <c r="C26" s="5">
        <v>200525</v>
      </c>
      <c r="D26" s="15">
        <f t="shared" si="0"/>
        <v>21677</v>
      </c>
    </row>
    <row r="27" spans="1:4" s="3" customFormat="1" ht="36" x14ac:dyDescent="0.2">
      <c r="A27" s="9" t="s">
        <v>23</v>
      </c>
      <c r="B27" s="5">
        <v>93</v>
      </c>
      <c r="C27" s="5">
        <v>207</v>
      </c>
      <c r="D27" s="15">
        <f t="shared" si="0"/>
        <v>114</v>
      </c>
    </row>
    <row r="28" spans="1:4" s="3" customFormat="1" ht="36" x14ac:dyDescent="0.2">
      <c r="A28" s="9" t="s">
        <v>24</v>
      </c>
      <c r="B28" s="19">
        <f>SUM(B29:B34)</f>
        <v>933141</v>
      </c>
      <c r="C28" s="19">
        <f>SUM(C29:C34)</f>
        <v>948863</v>
      </c>
      <c r="D28" s="15">
        <f t="shared" si="0"/>
        <v>15722</v>
      </c>
    </row>
    <row r="29" spans="1:4" ht="72" x14ac:dyDescent="0.2">
      <c r="A29" s="10" t="s">
        <v>25</v>
      </c>
      <c r="B29" s="20">
        <v>5145</v>
      </c>
      <c r="C29" s="20">
        <v>14835</v>
      </c>
      <c r="D29" s="16">
        <f t="shared" si="0"/>
        <v>9690</v>
      </c>
    </row>
    <row r="30" spans="1:4" ht="24" x14ac:dyDescent="0.2">
      <c r="A30" s="10" t="s">
        <v>26</v>
      </c>
      <c r="B30" s="20">
        <v>50791</v>
      </c>
      <c r="C30" s="20">
        <v>788</v>
      </c>
      <c r="D30" s="16">
        <f t="shared" si="0"/>
        <v>-50003</v>
      </c>
    </row>
    <row r="31" spans="1:4" ht="84" x14ac:dyDescent="0.2">
      <c r="A31" s="10" t="s">
        <v>27</v>
      </c>
      <c r="B31" s="20">
        <v>731092</v>
      </c>
      <c r="C31" s="20">
        <v>789291</v>
      </c>
      <c r="D31" s="16">
        <f t="shared" si="0"/>
        <v>58199</v>
      </c>
    </row>
    <row r="32" spans="1:4" ht="24" x14ac:dyDescent="0.2">
      <c r="A32" s="10" t="s">
        <v>28</v>
      </c>
      <c r="B32" s="20">
        <v>18519</v>
      </c>
      <c r="C32" s="20">
        <v>15054</v>
      </c>
      <c r="D32" s="16">
        <f t="shared" si="0"/>
        <v>-3465</v>
      </c>
    </row>
    <row r="33" spans="1:4" ht="81.75" customHeight="1" x14ac:dyDescent="0.2">
      <c r="A33" s="10" t="s">
        <v>55</v>
      </c>
      <c r="B33" s="20">
        <v>114008</v>
      </c>
      <c r="C33" s="20">
        <v>117693</v>
      </c>
      <c r="D33" s="16">
        <f t="shared" si="0"/>
        <v>3685</v>
      </c>
    </row>
    <row r="34" spans="1:4" s="3" customFormat="1" ht="72" x14ac:dyDescent="0.2">
      <c r="A34" s="10" t="s">
        <v>29</v>
      </c>
      <c r="B34" s="20">
        <v>13586</v>
      </c>
      <c r="C34" s="20">
        <v>11202</v>
      </c>
      <c r="D34" s="16">
        <f t="shared" si="0"/>
        <v>-2384</v>
      </c>
    </row>
    <row r="35" spans="1:4" ht="24" x14ac:dyDescent="0.2">
      <c r="A35" s="9" t="s">
        <v>30</v>
      </c>
      <c r="B35" s="5">
        <f>SUM(B36:B38)</f>
        <v>122512</v>
      </c>
      <c r="C35" s="5">
        <f>SUM(C36:C38)</f>
        <v>62009</v>
      </c>
      <c r="D35" s="15">
        <f t="shared" si="0"/>
        <v>-60503</v>
      </c>
    </row>
    <row r="36" spans="1:4" ht="24" x14ac:dyDescent="0.2">
      <c r="A36" s="10" t="s">
        <v>31</v>
      </c>
      <c r="B36" s="4">
        <v>121808</v>
      </c>
      <c r="C36" s="4">
        <v>61519</v>
      </c>
      <c r="D36" s="16">
        <f t="shared" si="0"/>
        <v>-60289</v>
      </c>
    </row>
    <row r="37" spans="1:4" x14ac:dyDescent="0.2">
      <c r="A37" s="10" t="s">
        <v>32</v>
      </c>
      <c r="B37" s="4">
        <v>439</v>
      </c>
      <c r="C37" s="4">
        <v>269</v>
      </c>
      <c r="D37" s="16">
        <f t="shared" si="0"/>
        <v>-170</v>
      </c>
    </row>
    <row r="38" spans="1:4" x14ac:dyDescent="0.2">
      <c r="A38" s="10" t="s">
        <v>33</v>
      </c>
      <c r="B38" s="4">
        <v>265</v>
      </c>
      <c r="C38" s="4">
        <v>221</v>
      </c>
      <c r="D38" s="16">
        <f t="shared" si="0"/>
        <v>-44</v>
      </c>
    </row>
    <row r="39" spans="1:4" s="3" customFormat="1" ht="24" x14ac:dyDescent="0.2">
      <c r="A39" s="9" t="s">
        <v>34</v>
      </c>
      <c r="B39" s="5">
        <f>SUM(B40:B41)</f>
        <v>56504</v>
      </c>
      <c r="C39" s="5">
        <f>SUM(C40:C41)</f>
        <v>71239</v>
      </c>
      <c r="D39" s="15">
        <f t="shared" si="0"/>
        <v>14735</v>
      </c>
    </row>
    <row r="40" spans="1:4" x14ac:dyDescent="0.2">
      <c r="A40" s="10" t="s">
        <v>35</v>
      </c>
      <c r="B40" s="4">
        <v>45548</v>
      </c>
      <c r="C40" s="4">
        <v>40859</v>
      </c>
      <c r="D40" s="16">
        <f t="shared" si="0"/>
        <v>-4689</v>
      </c>
    </row>
    <row r="41" spans="1:4" x14ac:dyDescent="0.2">
      <c r="A41" s="10" t="s">
        <v>36</v>
      </c>
      <c r="B41" s="4">
        <v>10956</v>
      </c>
      <c r="C41" s="4">
        <v>30380</v>
      </c>
      <c r="D41" s="16">
        <f t="shared" si="0"/>
        <v>19424</v>
      </c>
    </row>
    <row r="42" spans="1:4" s="3" customFormat="1" ht="24" x14ac:dyDescent="0.2">
      <c r="A42" s="9" t="s">
        <v>37</v>
      </c>
      <c r="B42" s="5">
        <f>SUM(B43:B45)</f>
        <v>193078</v>
      </c>
      <c r="C42" s="19">
        <f>SUM(C43:C45)+34</f>
        <v>1208234</v>
      </c>
      <c r="D42" s="19">
        <f t="shared" ref="C42:D42" si="1">SUM(D43:D45)</f>
        <v>1015122</v>
      </c>
    </row>
    <row r="43" spans="1:4" x14ac:dyDescent="0.2">
      <c r="A43" s="10" t="s">
        <v>57</v>
      </c>
      <c r="B43" s="4">
        <v>2535</v>
      </c>
      <c r="C43" s="4">
        <v>3</v>
      </c>
      <c r="D43" s="16">
        <f t="shared" si="0"/>
        <v>-2532</v>
      </c>
    </row>
    <row r="44" spans="1:4" ht="72" x14ac:dyDescent="0.2">
      <c r="A44" s="10" t="s">
        <v>38</v>
      </c>
      <c r="B44" s="4">
        <v>61887</v>
      </c>
      <c r="C44" s="4">
        <v>127012</v>
      </c>
      <c r="D44" s="16">
        <f t="shared" si="0"/>
        <v>65125</v>
      </c>
    </row>
    <row r="45" spans="1:4" ht="24" x14ac:dyDescent="0.2">
      <c r="A45" s="10" t="s">
        <v>39</v>
      </c>
      <c r="B45" s="4">
        <v>128656</v>
      </c>
      <c r="C45" s="4">
        <v>1081185</v>
      </c>
      <c r="D45" s="16">
        <f t="shared" si="0"/>
        <v>952529</v>
      </c>
    </row>
    <row r="46" spans="1:4" s="3" customFormat="1" x14ac:dyDescent="0.2">
      <c r="A46" s="9" t="s">
        <v>40</v>
      </c>
      <c r="B46" s="5">
        <v>4987</v>
      </c>
      <c r="C46" s="5">
        <v>5716</v>
      </c>
      <c r="D46" s="15">
        <f t="shared" si="0"/>
        <v>729</v>
      </c>
    </row>
    <row r="47" spans="1:4" s="3" customFormat="1" x14ac:dyDescent="0.2">
      <c r="A47" s="9" t="s">
        <v>41</v>
      </c>
      <c r="B47" s="5">
        <v>404724</v>
      </c>
      <c r="C47" s="5">
        <v>380078</v>
      </c>
      <c r="D47" s="15">
        <f t="shared" si="0"/>
        <v>-24646</v>
      </c>
    </row>
    <row r="48" spans="1:4" s="3" customFormat="1" x14ac:dyDescent="0.2">
      <c r="A48" s="9" t="s">
        <v>42</v>
      </c>
      <c r="B48" s="5">
        <v>71482</v>
      </c>
      <c r="C48" s="5">
        <v>52740</v>
      </c>
      <c r="D48" s="15">
        <f t="shared" si="0"/>
        <v>-18742</v>
      </c>
    </row>
    <row r="49" spans="1:4" s="3" customFormat="1" ht="36" x14ac:dyDescent="0.2">
      <c r="A49" s="9" t="s">
        <v>58</v>
      </c>
      <c r="B49" s="5">
        <v>1129</v>
      </c>
      <c r="C49" s="5"/>
      <c r="D49" s="15">
        <f t="shared" si="0"/>
        <v>-1129</v>
      </c>
    </row>
    <row r="50" spans="1:4" s="3" customFormat="1" x14ac:dyDescent="0.2">
      <c r="A50" s="12" t="s">
        <v>43</v>
      </c>
      <c r="B50" s="13">
        <v>10099521</v>
      </c>
      <c r="C50" s="13">
        <f>C51+C56+C57+C58+C59</f>
        <v>8244522</v>
      </c>
      <c r="D50" s="14">
        <f t="shared" si="0"/>
        <v>-1854999</v>
      </c>
    </row>
    <row r="51" spans="1:4" s="3" customFormat="1" ht="36" x14ac:dyDescent="0.2">
      <c r="A51" s="9" t="s">
        <v>44</v>
      </c>
      <c r="B51" s="5">
        <f>SUM(B52:B55)</f>
        <v>10012282</v>
      </c>
      <c r="C51" s="5">
        <f>C52+C53+C54+C55</f>
        <v>8240217</v>
      </c>
      <c r="D51" s="15">
        <f t="shared" si="0"/>
        <v>-1772065</v>
      </c>
    </row>
    <row r="52" spans="1:4" ht="24" x14ac:dyDescent="0.2">
      <c r="A52" s="10" t="s">
        <v>45</v>
      </c>
      <c r="B52" s="4">
        <v>1110545</v>
      </c>
      <c r="C52" s="4">
        <v>1727722</v>
      </c>
      <c r="D52" s="16">
        <f t="shared" si="0"/>
        <v>617177</v>
      </c>
    </row>
    <row r="53" spans="1:4" ht="24" x14ac:dyDescent="0.2">
      <c r="A53" s="10" t="s">
        <v>46</v>
      </c>
      <c r="B53" s="4">
        <v>6646807</v>
      </c>
      <c r="C53" s="4">
        <v>3993962</v>
      </c>
      <c r="D53" s="16">
        <f t="shared" si="0"/>
        <v>-2652845</v>
      </c>
    </row>
    <row r="54" spans="1:4" ht="24" x14ac:dyDescent="0.2">
      <c r="A54" s="10" t="s">
        <v>47</v>
      </c>
      <c r="B54" s="4">
        <v>2111448</v>
      </c>
      <c r="C54" s="4">
        <v>1998567</v>
      </c>
      <c r="D54" s="16">
        <f t="shared" si="0"/>
        <v>-112881</v>
      </c>
    </row>
    <row r="55" spans="1:4" x14ac:dyDescent="0.2">
      <c r="A55" s="10" t="s">
        <v>48</v>
      </c>
      <c r="B55" s="4">
        <v>143482</v>
      </c>
      <c r="C55" s="4">
        <v>519966</v>
      </c>
      <c r="D55" s="16">
        <f t="shared" si="0"/>
        <v>376484</v>
      </c>
    </row>
    <row r="56" spans="1:4" s="3" customFormat="1" ht="36" x14ac:dyDescent="0.2">
      <c r="A56" s="9" t="s">
        <v>49</v>
      </c>
      <c r="B56" s="5">
        <v>81074</v>
      </c>
      <c r="C56" s="5">
        <v>0</v>
      </c>
      <c r="D56" s="15">
        <f t="shared" si="0"/>
        <v>-81074</v>
      </c>
    </row>
    <row r="57" spans="1:4" s="3" customFormat="1" x14ac:dyDescent="0.2">
      <c r="A57" s="9" t="s">
        <v>50</v>
      </c>
      <c r="B57" s="5">
        <v>30211</v>
      </c>
      <c r="C57" s="5">
        <v>9218</v>
      </c>
      <c r="D57" s="15">
        <f>C57-B57</f>
        <v>-20993</v>
      </c>
    </row>
    <row r="58" spans="1:4" ht="84" x14ac:dyDescent="0.2">
      <c r="A58" s="9" t="s">
        <v>51</v>
      </c>
      <c r="B58" s="5">
        <v>4302</v>
      </c>
      <c r="C58" s="5">
        <v>523</v>
      </c>
      <c r="D58" s="15">
        <f t="shared" ref="D58:D59" si="2">C58-B58</f>
        <v>-3779</v>
      </c>
    </row>
    <row r="59" spans="1:4" ht="36" x14ac:dyDescent="0.2">
      <c r="A59" s="9" t="s">
        <v>52</v>
      </c>
      <c r="B59" s="5">
        <v>-28348</v>
      </c>
      <c r="C59" s="5">
        <v>-5436</v>
      </c>
      <c r="D59" s="15">
        <f t="shared" si="2"/>
        <v>22912</v>
      </c>
    </row>
    <row r="60" spans="1:4" x14ac:dyDescent="0.2">
      <c r="C60" s="2"/>
    </row>
    <row r="61" spans="1:4" x14ac:dyDescent="0.2">
      <c r="C61" s="2"/>
    </row>
    <row r="62" spans="1:4" x14ac:dyDescent="0.2">
      <c r="C62" s="2"/>
    </row>
    <row r="63" spans="1:4" x14ac:dyDescent="0.2">
      <c r="C63" s="2"/>
    </row>
    <row r="64" spans="1:4" x14ac:dyDescent="0.2">
      <c r="C64" s="2"/>
    </row>
  </sheetData>
  <mergeCells count="1">
    <mergeCell ref="A1:D1"/>
  </mergeCells>
  <pageMargins left="0.19685039370078741" right="0.19685039370078741" top="0.19685039370078741" bottom="7.874015748031496E-2" header="0.19685039370078741" footer="0.19685039370078741"/>
  <pageSetup paperSize="8" orientation="portrait" r:id="rId1"/>
  <headerFooter alignWithMargins="0">
    <oddFooter>&amp;C&amp;"Arial,Regular"&amp;8 - 1 -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Тесленко Ирина Николаевна</dc:creator>
  <cp:lastModifiedBy>Матузко Ольга Васильевна</cp:lastModifiedBy>
  <cp:lastPrinted>2017-07-18T08:22:51Z</cp:lastPrinted>
  <dcterms:created xsi:type="dcterms:W3CDTF">2015-10-30T08:59:06Z</dcterms:created>
  <dcterms:modified xsi:type="dcterms:W3CDTF">2017-07-18T11:13:28Z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