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430" activeTab="0"/>
  </bookViews>
  <sheets>
    <sheet name="мониторинг" sheetId="1" r:id="rId1"/>
  </sheets>
  <definedNames>
    <definedName name="_xlnm.Print_Titles" localSheetId="0">'мониторинг'!$B:$B</definedName>
  </definedNames>
  <calcPr fullCalcOnLoad="1" fullPrecision="0"/>
</workbook>
</file>

<file path=xl/comments1.xml><?xml version="1.0" encoding="utf-8"?>
<comments xmlns="http://schemas.openxmlformats.org/spreadsheetml/2006/main">
  <authors>
    <author>402AC</author>
  </authors>
  <commentList>
    <comment ref="BR25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выплатили остатки по переселению аварийного жилья </t>
        </r>
      </text>
    </comment>
    <comment ref="BR15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 </t>
        </r>
        <r>
          <rPr>
            <sz val="12"/>
            <rFont val="Tahoma"/>
            <family val="2"/>
          </rPr>
          <t>переселение аварийное жилье</t>
        </r>
      </text>
    </comment>
    <comment ref="BR19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переселение аварийное жилье</t>
        </r>
      </text>
    </comment>
    <comment ref="BR13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приобретение компьютеров</t>
        </r>
      </text>
    </comment>
    <comment ref="BR32" authorId="0">
      <text>
        <r>
          <rPr>
            <sz val="12"/>
            <rFont val="Tahoma"/>
            <family val="2"/>
          </rPr>
          <t>капитальное строительство оплата договоров по факту УКС</t>
        </r>
      </text>
    </comment>
    <comment ref="BR18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<sst xmlns="http://schemas.openxmlformats.org/spreadsheetml/2006/main" count="194" uniqueCount="111">
  <si>
    <t>Наименование муниципальных районов и городских округов</t>
  </si>
  <si>
    <t>НДФЛ</t>
  </si>
  <si>
    <t>Единый налог на вмененный доход</t>
  </si>
  <si>
    <t>Налог на имущество физических лиц</t>
  </si>
  <si>
    <t>Земельный налог</t>
  </si>
  <si>
    <t>Белгородский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</si>
  <si>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</si>
  <si>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</si>
  <si>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</si>
  <si>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</si>
  <si>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</si>
  <si>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</si>
  <si>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</si>
  <si>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</si>
  <si>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</si>
  <si>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</si>
  <si>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</si>
  <si>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</si>
  <si>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</si>
  <si>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Яковлевский</t>
  </si>
  <si>
    <t>Алексеевский                          и г. Алексеевка</t>
  </si>
  <si>
    <t xml:space="preserve">Борисовский </t>
  </si>
  <si>
    <t>Валуйский                               и г.Валуйки</t>
  </si>
  <si>
    <t>Шебекинский                                      и г. Шебекино</t>
  </si>
  <si>
    <t>г. Белгород</t>
  </si>
  <si>
    <t>Губкинский г.о.</t>
  </si>
  <si>
    <t>Старооскольский г.о.</t>
  </si>
  <si>
    <t>ВСЕГО</t>
  </si>
  <si>
    <t>Численность населения (тыс.чел)</t>
  </si>
  <si>
    <t>№п/п</t>
  </si>
  <si>
    <t>А</t>
  </si>
  <si>
    <t>Б</t>
  </si>
  <si>
    <t>Просроченная кредиторская задолженность</t>
  </si>
  <si>
    <t>Просроченная кредиторская задолженность по оплате труда</t>
  </si>
  <si>
    <t>Всего</t>
  </si>
  <si>
    <t>Федеральные</t>
  </si>
  <si>
    <t>Областные</t>
  </si>
  <si>
    <t>Собственные</t>
  </si>
  <si>
    <t>Налоговые, неналоговые доходы</t>
  </si>
  <si>
    <t>ФФП и дотации</t>
  </si>
  <si>
    <t>ИТОГО ДОХОДОВ</t>
  </si>
  <si>
    <t>ИТОГО РАСХОДОВ</t>
  </si>
  <si>
    <t>ПРОФИЦИТ(+)/ ДЕФИЦИТ(-)</t>
  </si>
  <si>
    <t>в том числе:</t>
  </si>
  <si>
    <t>Собственные доходы на душу населения (руб)</t>
  </si>
  <si>
    <t>Доля в общем объеме расходов, %</t>
  </si>
  <si>
    <t xml:space="preserve">  Собственные налоговые и неналоговые доходы</t>
  </si>
  <si>
    <r>
      <t xml:space="preserve">Доходы от использования имущества </t>
    </r>
    <r>
      <rPr>
        <sz val="11"/>
        <rFont val="Times New Roman"/>
        <family val="1"/>
      </rPr>
      <t>(доходы от аренды и продажи земли и имущества)</t>
    </r>
  </si>
  <si>
    <t xml:space="preserve">   Дотации на выравнивание бюджетной обеспеченности</t>
  </si>
  <si>
    <t xml:space="preserve"> Субсидии</t>
  </si>
  <si>
    <t xml:space="preserve">  Субвенции</t>
  </si>
  <si>
    <t>из них:</t>
  </si>
  <si>
    <t xml:space="preserve">Безвозмездные поступления </t>
  </si>
  <si>
    <t>в том числе собственные доходы:</t>
  </si>
  <si>
    <t>Имущественные доходы</t>
  </si>
  <si>
    <t>Доля в общем объеме доходов, %</t>
  </si>
  <si>
    <t>Доля в общем объеме  собственных налоговых и неналоговых доходов, %</t>
  </si>
  <si>
    <t>Погашено кредитов, полученных от кредитных организаций</t>
  </si>
  <si>
    <t>Получено кредитов от кредитных организаций</t>
  </si>
  <si>
    <t>-</t>
  </si>
  <si>
    <t xml:space="preserve">Оплата труда с начислениями </t>
  </si>
  <si>
    <t xml:space="preserve">Коммунальные услуги </t>
  </si>
  <si>
    <t xml:space="preserve">Капитальные вложения                </t>
  </si>
  <si>
    <t xml:space="preserve">Социальное обеспечение </t>
  </si>
  <si>
    <t xml:space="preserve">Анализ исполнения бюджетов муниципальных образований области за II квартал 2012-2013 гг. </t>
  </si>
  <si>
    <t>на 1.07.2013г</t>
  </si>
  <si>
    <t>на                            1.07.2012г</t>
  </si>
  <si>
    <t>на                             1.07.2013г</t>
  </si>
  <si>
    <t>на                          1.07.2012г</t>
  </si>
  <si>
    <t>на                                       1.07.2013г</t>
  </si>
  <si>
    <t>на 1.07.2012г</t>
  </si>
  <si>
    <t>на                       1.07.2012г</t>
  </si>
  <si>
    <t>на                1.07.2012г</t>
  </si>
  <si>
    <t>на                      1.07.2013г</t>
  </si>
  <si>
    <t>на                  1.07.2012г</t>
  </si>
  <si>
    <t>на                          1.07.2013г</t>
  </si>
  <si>
    <t>на                              1.07.2012г</t>
  </si>
  <si>
    <t>на                  1.07.2013г</t>
  </si>
  <si>
    <t>на                    1.07.2012г</t>
  </si>
  <si>
    <t>на                   1.07.2013г</t>
  </si>
  <si>
    <t>на 1.07.2012г (уплата недоимки, срока уплаты нет  согласно фед.законод-ву)</t>
  </si>
  <si>
    <t>на 1.07.2013г (уплата недоимки, срок уплаты до 1 ноября)</t>
  </si>
  <si>
    <t>на 1.07.2012г (уплата юр.лицами и физ.лицами                           1 февраля)</t>
  </si>
  <si>
    <t>на 1.07.2013г  (уплата юр.лицами                    1 февраля, по физ.лицам срок перенесен до 1 ноября)</t>
  </si>
  <si>
    <t xml:space="preserve">на 1.07.2012г </t>
  </si>
  <si>
    <t>на 1.07.2013г (доходов от платных услуг - нет, госпошлина ГИБДД зач-ся в фед.б-т, штрафы ГИБДД - в обл. б-т)</t>
  </si>
  <si>
    <t>на               1.07.2012г</t>
  </si>
  <si>
    <t>на                        1.07.2013г</t>
  </si>
  <si>
    <t>на         1.07.2013г</t>
  </si>
  <si>
    <t>на             1.07.2012г</t>
  </si>
  <si>
    <t>на                 1.07.2013г</t>
  </si>
  <si>
    <t>на                1.07.2013г</t>
  </si>
  <si>
    <t>на                 1.07.2012г</t>
  </si>
  <si>
    <t>на                    1.07.2013г</t>
  </si>
  <si>
    <t>тыс. рублей</t>
  </si>
  <si>
    <t>Расходы на душу населения (руб.)</t>
  </si>
  <si>
    <t>-500</t>
  </si>
  <si>
    <t>-1038</t>
  </si>
  <si>
    <t>-1063</t>
  </si>
  <si>
    <t>-20000</t>
  </si>
  <si>
    <t>-3872</t>
  </si>
  <si>
    <t>-49923</t>
  </si>
  <si>
    <t>-370000</t>
  </si>
  <si>
    <t>-497600</t>
  </si>
  <si>
    <t>-150000</t>
  </si>
  <si>
    <t>-130000</t>
  </si>
  <si>
    <t>Темп роста 2013/2012, %</t>
  </si>
  <si>
    <t>Темп роста 2013/2012 %</t>
  </si>
  <si>
    <t>Прочие налоговые и неналоговые доходы (госпошлина, плата за негативное воздействие на окружающую среду, сельхозналог, доходы от оказания платных услуг)</t>
  </si>
  <si>
    <r>
      <t>Иные расходы</t>
    </r>
    <r>
      <rPr>
        <sz val="11"/>
        <rFont val="Times New Roman"/>
        <family val="1"/>
      </rPr>
      <t xml:space="preserve"> (расходы на услуги связи, благоустройство территорий, капитальный ремонт зданий и сооружений, транспортные услуги, питание, медикаменты, дорожное хозяйство, капитальные вложения, ГСМ и т.д.)  </t>
    </r>
    <r>
      <rPr>
        <b/>
        <sz val="11"/>
        <rFont val="Times New Roman"/>
        <family val="1"/>
      </rPr>
      <t xml:space="preserve"> </t>
    </r>
  </si>
  <si>
    <t>Сведения об остатках денежных средств на счетах бюджетов муниципальных образований Белгородской области по состоянию                                                         на 19 июля 2013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</si>
</sst>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#,##0.000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?_р_._-;_-@_-"/>
    <numFmt numFmtId="179" formatCode="0.00000"/>
    <numFmt numFmtId="180" formatCode="0.0000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000"/>
    <numFmt numFmtId="193" formatCode="0.0000000"/>
    <numFmt numFmtId="194" formatCode="_-* #,##0_р_._-;\-* #,##0_р_._-;_-* &quot;-&quot;??_р_._-;_-@_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(* #,##0.00_);_(* \(#,##0.00\);_(* &quot;-&quot;??_);_(@_)"/>
    <numFmt numFmtId="198" formatCode="_(* #,##0_);_(* \(#,##0\);_(* &quot;-&quot;_);_(@_)"/>
  </numFmts>
  <fonts count="3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imes New Roman"/>
      <family val="1"/>
    </font>
    <font>
      <sz val="11"/>
      <color indexed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9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174" fontId="30" fillId="0" borderId="10" xfId="0" applyNumberFormat="1" applyFont="1" applyBorder="1" applyAlignment="1">
      <alignment horizontal="right" wrapText="1"/>
    </xf>
    <xf numFmtId="174" fontId="3" fillId="0" borderId="0" xfId="0" applyNumberFormat="1" applyFont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174" fontId="36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37" fillId="0" borderId="10" xfId="146" applyNumberFormat="1" applyFont="1" applyBorder="1" applyAlignment="1">
      <alignment horizontal="right"/>
      <protection/>
    </xf>
    <xf numFmtId="3" fontId="37" fillId="0" borderId="10" xfId="145" applyNumberFormat="1" applyFont="1" applyBorder="1" applyAlignment="1">
      <alignment horizontal="right"/>
      <protection/>
    </xf>
    <xf numFmtId="3" fontId="37" fillId="0" borderId="10" xfId="147" applyNumberFormat="1" applyFont="1" applyBorder="1" applyAlignment="1">
      <alignment horizontal="right"/>
      <protection/>
    </xf>
    <xf numFmtId="3" fontId="37" fillId="0" borderId="10" xfId="148" applyNumberFormat="1" applyFont="1" applyBorder="1" applyAlignment="1">
      <alignment horizontal="right"/>
      <protection/>
    </xf>
    <xf numFmtId="3" fontId="37" fillId="0" borderId="10" xfId="149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37" fillId="0" borderId="10" xfId="152" applyNumberFormat="1" applyFont="1" applyBorder="1" applyAlignment="1">
      <alignment horizontal="right"/>
      <protection/>
    </xf>
    <xf numFmtId="3" fontId="37" fillId="0" borderId="14" xfId="157" applyNumberFormat="1" applyFont="1" applyBorder="1" applyAlignment="1">
      <alignment horizontal="right"/>
      <protection/>
    </xf>
    <xf numFmtId="174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 wrapText="1"/>
    </xf>
    <xf numFmtId="3" fontId="34" fillId="0" borderId="10" xfId="133" applyNumberFormat="1" applyFont="1" applyBorder="1" applyAlignment="1">
      <alignment horizontal="right"/>
      <protection/>
    </xf>
    <xf numFmtId="3" fontId="5" fillId="24" borderId="10" xfId="161" applyNumberFormat="1" applyFont="1" applyFill="1" applyBorder="1" applyAlignment="1">
      <alignment horizontal="right"/>
      <protection/>
    </xf>
    <xf numFmtId="3" fontId="5" fillId="0" borderId="15" xfId="0" applyNumberFormat="1" applyFont="1" applyBorder="1" applyAlignment="1">
      <alignment horizontal="right" wrapText="1"/>
    </xf>
    <xf numFmtId="3" fontId="5" fillId="24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174" fontId="7" fillId="0" borderId="10" xfId="0" applyNumberFormat="1" applyFont="1" applyFill="1" applyBorder="1" applyAlignment="1">
      <alignment horizontal="right" wrapText="1"/>
    </xf>
    <xf numFmtId="0" fontId="31" fillId="0" borderId="0" xfId="0" applyFont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0" xfId="0" applyFont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</cellXfs>
  <cellStyles count="16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4 2" xfId="93"/>
    <cellStyle name="Обычный 15" xfId="94"/>
    <cellStyle name="Обычный 15 2" xfId="95"/>
    <cellStyle name="Обычный 16" xfId="96"/>
    <cellStyle name="Обычный 16 2" xfId="97"/>
    <cellStyle name="Обычный 17" xfId="98"/>
    <cellStyle name="Обычный 17 2" xfId="99"/>
    <cellStyle name="Обычный 18" xfId="100"/>
    <cellStyle name="Обычный 19" xfId="101"/>
    <cellStyle name="Обычный 2" xfId="102"/>
    <cellStyle name="Обычный 2 2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 2" xfId="115"/>
    <cellStyle name="Обычный 30" xfId="116"/>
    <cellStyle name="Обычный 31" xfId="117"/>
    <cellStyle name="Обычный 32" xfId="118"/>
    <cellStyle name="Обычный 33" xfId="119"/>
    <cellStyle name="Обычный 34" xfId="120"/>
    <cellStyle name="Обычный 35" xfId="121"/>
    <cellStyle name="Обычный 36" xfId="122"/>
    <cellStyle name="Обычный 37" xfId="123"/>
    <cellStyle name="Обычный 38" xfId="124"/>
    <cellStyle name="Обычный 39" xfId="125"/>
    <cellStyle name="Обычный 4" xfId="126"/>
    <cellStyle name="Обычный 4 2" xfId="127"/>
    <cellStyle name="Обычный 40" xfId="128"/>
    <cellStyle name="Обычный 41" xfId="129"/>
    <cellStyle name="Обычный 42" xfId="130"/>
    <cellStyle name="Обычный 43" xfId="131"/>
    <cellStyle name="Обычный 44" xfId="132"/>
    <cellStyle name="Обычный 45" xfId="133"/>
    <cellStyle name="Обычный 46" xfId="134"/>
    <cellStyle name="Обычный 47" xfId="135"/>
    <cellStyle name="Обычный 48" xfId="136"/>
    <cellStyle name="Обычный 49" xfId="137"/>
    <cellStyle name="Обычный 5" xfId="138"/>
    <cellStyle name="Обычный 5 2" xfId="139"/>
    <cellStyle name="Обычный 50" xfId="140"/>
    <cellStyle name="Обычный 51" xfId="141"/>
    <cellStyle name="Обычный 52" xfId="142"/>
    <cellStyle name="Обычный 53" xfId="143"/>
    <cellStyle name="Обычный 54" xfId="144"/>
    <cellStyle name="Обычный 55" xfId="145"/>
    <cellStyle name="Обычный 56" xfId="146"/>
    <cellStyle name="Обычный 57" xfId="147"/>
    <cellStyle name="Обычный 58" xfId="148"/>
    <cellStyle name="Обычный 59" xfId="149"/>
    <cellStyle name="Обычный 6" xfId="150"/>
    <cellStyle name="Обычный 6 2" xfId="151"/>
    <cellStyle name="Обычный 60" xfId="152"/>
    <cellStyle name="Обычный 61" xfId="153"/>
    <cellStyle name="Обычный 62" xfId="154"/>
    <cellStyle name="Обычный 63" xfId="155"/>
    <cellStyle name="Обычный 64" xfId="156"/>
    <cellStyle name="Обычный 65" xfId="157"/>
    <cellStyle name="Обычный 7" xfId="158"/>
    <cellStyle name="Обычный 8" xfId="159"/>
    <cellStyle name="Обычный 9" xfId="160"/>
    <cellStyle name="Обычный_Алексеевский" xfId="161"/>
    <cellStyle name="Followed Hyperlink" xfId="162"/>
    <cellStyle name="Плохой" xfId="163"/>
    <cellStyle name="Плохой 2" xfId="164"/>
    <cellStyle name="Пояснение" xfId="165"/>
    <cellStyle name="Пояснение 2" xfId="166"/>
    <cellStyle name="Примечание" xfId="167"/>
    <cellStyle name="Примечание 2" xfId="168"/>
    <cellStyle name="Percent" xfId="169"/>
    <cellStyle name="Связанная ячейка" xfId="170"/>
    <cellStyle name="Связанная ячейка 2" xfId="171"/>
    <cellStyle name="Текст предупреждения" xfId="172"/>
    <cellStyle name="Текст предупреждения 2" xfId="173"/>
    <cellStyle name="Comma" xfId="174"/>
    <cellStyle name="Comma [0]" xfId="175"/>
    <cellStyle name="Хороший" xfId="176"/>
    <cellStyle name="Хороший 2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0"/>
  <sheetViews>
    <sheetView tabSelected="1" zoomScale="60" zoomScaleNormal="60" zoomScaleSheetLayoutView="100" zoomScalePageLayoutView="0" workbookViewId="0" topLeftCell="A1">
      <pane xSplit="2" ySplit="10" topLeftCell="BH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X21" sqref="BX21"/>
    </sheetView>
  </sheetViews>
  <sheetFormatPr defaultColWidth="9.00390625" defaultRowHeight="12.75"/>
  <cols>
    <col min="1" max="1" width="8.625" style="2" customWidth="1"/>
    <col min="2" max="2" width="23.125" style="2" customWidth="1"/>
    <col min="3" max="3" width="11.875" style="2" customWidth="1"/>
    <col min="4" max="4" width="12.125" style="2" customWidth="1"/>
    <col min="5" max="5" width="12.75390625" style="2" customWidth="1"/>
    <col min="6" max="6" width="13.00390625" style="2" customWidth="1"/>
    <col min="7" max="7" width="13.75390625" style="2" customWidth="1"/>
    <col min="8" max="8" width="12.375" style="2" customWidth="1"/>
    <col min="9" max="9" width="12.625" style="2" customWidth="1"/>
    <col min="10" max="10" width="13.125" style="2" customWidth="1"/>
    <col min="11" max="11" width="11.375" style="2" customWidth="1"/>
    <col min="12" max="12" width="12.00390625" style="2" customWidth="1"/>
    <col min="13" max="13" width="13.375" style="2" customWidth="1"/>
    <col min="14" max="14" width="11.875" style="2" customWidth="1"/>
    <col min="15" max="15" width="12.625" style="2" customWidth="1"/>
    <col min="16" max="16" width="11.625" style="2" customWidth="1"/>
    <col min="17" max="17" width="12.125" style="2" customWidth="1"/>
    <col min="18" max="18" width="11.875" style="2" customWidth="1"/>
    <col min="19" max="19" width="11.625" style="2" customWidth="1"/>
    <col min="20" max="20" width="14.00390625" style="2" customWidth="1"/>
    <col min="21" max="21" width="13.125" style="2" customWidth="1"/>
    <col min="22" max="22" width="12.625" style="2" customWidth="1"/>
    <col min="23" max="23" width="12.25390625" style="2" customWidth="1"/>
    <col min="24" max="24" width="13.00390625" style="2" customWidth="1"/>
    <col min="25" max="25" width="12.375" style="2" customWidth="1"/>
    <col min="26" max="26" width="13.75390625" style="2" customWidth="1"/>
    <col min="27" max="28" width="11.75390625" style="2" customWidth="1"/>
    <col min="29" max="31" width="11.375" style="2" customWidth="1"/>
    <col min="32" max="32" width="12.00390625" style="2" customWidth="1"/>
    <col min="33" max="33" width="14.00390625" style="2" customWidth="1"/>
    <col min="34" max="34" width="12.375" style="2" customWidth="1"/>
    <col min="35" max="35" width="12.00390625" style="2" customWidth="1"/>
    <col min="36" max="36" width="11.625" style="2" customWidth="1"/>
    <col min="37" max="37" width="12.25390625" style="2" customWidth="1"/>
    <col min="38" max="38" width="12.00390625" style="2" customWidth="1"/>
    <col min="39" max="39" width="11.25390625" style="2" customWidth="1"/>
    <col min="40" max="40" width="13.875" style="2" customWidth="1"/>
    <col min="41" max="41" width="12.00390625" style="2" customWidth="1"/>
    <col min="42" max="42" width="11.375" style="2" customWidth="1"/>
    <col min="43" max="43" width="11.125" style="2" customWidth="1"/>
    <col min="44" max="45" width="13.875" style="2" customWidth="1"/>
    <col min="46" max="46" width="13.75390625" style="2" customWidth="1"/>
    <col min="47" max="47" width="12.75390625" style="2" customWidth="1"/>
    <col min="48" max="48" width="14.25390625" style="2" customWidth="1"/>
    <col min="49" max="49" width="12.125" style="2" customWidth="1"/>
    <col min="50" max="50" width="11.25390625" style="2" customWidth="1"/>
    <col min="51" max="51" width="11.125" style="2" customWidth="1"/>
    <col min="52" max="52" width="11.375" style="2" customWidth="1"/>
    <col min="53" max="53" width="11.25390625" style="2" customWidth="1"/>
    <col min="54" max="54" width="13.625" style="2" customWidth="1"/>
    <col min="55" max="55" width="12.625" style="2" customWidth="1"/>
    <col min="56" max="56" width="12.875" style="2" customWidth="1"/>
    <col min="57" max="57" width="12.375" style="2" customWidth="1"/>
    <col min="58" max="58" width="12.00390625" style="2" customWidth="1"/>
    <col min="59" max="59" width="12.25390625" style="2" customWidth="1"/>
    <col min="60" max="60" width="11.25390625" style="2" customWidth="1"/>
    <col min="61" max="61" width="12.375" style="2" customWidth="1"/>
    <col min="62" max="62" width="11.25390625" style="2" customWidth="1"/>
    <col min="63" max="63" width="10.75390625" style="2" customWidth="1"/>
    <col min="64" max="64" width="11.00390625" style="2" customWidth="1"/>
    <col min="65" max="65" width="10.875" style="2" customWidth="1"/>
    <col min="66" max="67" width="12.00390625" style="2" customWidth="1"/>
    <col min="68" max="68" width="10.875" style="2" customWidth="1"/>
    <col min="69" max="69" width="12.875" style="2" hidden="1" customWidth="1"/>
    <col min="70" max="70" width="11.00390625" style="2" hidden="1" customWidth="1"/>
    <col min="71" max="71" width="12.75390625" style="2" hidden="1" customWidth="1"/>
    <col min="72" max="72" width="12.125" style="2" hidden="1" customWidth="1"/>
    <col min="73" max="73" width="4.75390625" style="2" hidden="1" customWidth="1"/>
    <col min="74" max="74" width="11.75390625" style="2" customWidth="1"/>
    <col min="75" max="75" width="11.125" style="2" customWidth="1"/>
    <col min="76" max="76" width="11.875" style="2" customWidth="1"/>
    <col min="77" max="77" width="11.00390625" style="2" customWidth="1"/>
    <col min="78" max="78" width="11.875" style="2" customWidth="1"/>
    <col min="79" max="79" width="13.25390625" style="2" customWidth="1"/>
    <col min="80" max="80" width="12.75390625" style="2" customWidth="1"/>
    <col min="81" max="81" width="12.00390625" style="2" customWidth="1"/>
    <col min="82" max="83" width="10.375" style="2" customWidth="1"/>
    <col min="84" max="84" width="12.00390625" style="2" hidden="1" customWidth="1"/>
    <col min="85" max="85" width="15.375" style="2" hidden="1" customWidth="1"/>
    <col min="86" max="86" width="11.125" style="2" customWidth="1"/>
    <col min="87" max="87" width="10.375" style="2" customWidth="1"/>
    <col min="88" max="88" width="12.25390625" style="2" customWidth="1"/>
    <col min="89" max="89" width="14.125" style="2" customWidth="1"/>
    <col min="90" max="90" width="11.625" style="7" customWidth="1"/>
    <col min="91" max="91" width="13.00390625" style="2" customWidth="1"/>
    <col min="92" max="92" width="14.00390625" style="2" customWidth="1"/>
    <col min="93" max="93" width="12.25390625" style="7" customWidth="1"/>
    <col min="94" max="94" width="12.125" style="2" customWidth="1"/>
    <col min="95" max="95" width="11.125" style="2" customWidth="1"/>
    <col min="96" max="96" width="11.875" style="2" customWidth="1"/>
    <col min="97" max="97" width="11.00390625" style="2" customWidth="1"/>
    <col min="98" max="98" width="12.00390625" style="2" customWidth="1"/>
    <col min="99" max="99" width="12.875" style="2" customWidth="1"/>
    <col min="100" max="100" width="11.625" style="2" customWidth="1"/>
    <col min="101" max="101" width="15.125" style="2" customWidth="1"/>
    <col min="102" max="102" width="12.875" style="2" customWidth="1"/>
    <col min="103" max="103" width="11.375" style="2" customWidth="1"/>
    <col min="104" max="104" width="14.75390625" style="2" customWidth="1"/>
    <col min="105" max="105" width="12.375" style="2" customWidth="1"/>
    <col min="106" max="16384" width="9.125" style="2" customWidth="1"/>
  </cols>
  <sheetData>
    <row r="1" spans="12:105" ht="21.75" customHeight="1">
      <c r="L1" s="71"/>
      <c r="M1" s="71"/>
      <c r="N1" s="71"/>
      <c r="O1" s="71"/>
      <c r="P1" s="71"/>
      <c r="Q1" s="71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</row>
    <row r="2" spans="1:105" ht="15" customHeight="1">
      <c r="A2" s="1"/>
      <c r="B2" s="1"/>
      <c r="C2" s="68" t="s">
        <v>64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32"/>
      <c r="CM2" s="1"/>
      <c r="CN2" s="1"/>
      <c r="CO2" s="32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68" ht="22.5" customHeight="1">
      <c r="A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8" t="s">
        <v>94</v>
      </c>
      <c r="R3" s="1"/>
      <c r="S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9"/>
      <c r="AJ3" s="8"/>
      <c r="AK3" s="8"/>
      <c r="AL3" s="8"/>
      <c r="AM3" s="8"/>
      <c r="AN3" s="8"/>
      <c r="AO3" s="8"/>
      <c r="AP3" s="8"/>
      <c r="AQ3" s="13"/>
      <c r="AR3" s="8"/>
      <c r="AS3" s="8"/>
      <c r="AT3" s="8"/>
      <c r="BI3" s="4"/>
      <c r="BJ3" s="4"/>
      <c r="BK3" s="4"/>
      <c r="BL3" s="4"/>
      <c r="BM3" s="4"/>
      <c r="BN3" s="4"/>
      <c r="BO3" s="4"/>
      <c r="BP3" s="4"/>
    </row>
    <row r="4" spans="1:105" s="1" customFormat="1" ht="33" customHeight="1">
      <c r="A4" s="67" t="s">
        <v>29</v>
      </c>
      <c r="B4" s="67" t="s">
        <v>0</v>
      </c>
      <c r="C4" s="67" t="s">
        <v>28</v>
      </c>
      <c r="D4" s="67"/>
      <c r="E4" s="67" t="s">
        <v>40</v>
      </c>
      <c r="F4" s="67"/>
      <c r="G4" s="67"/>
      <c r="H4" s="67" t="s">
        <v>43</v>
      </c>
      <c r="I4" s="67"/>
      <c r="J4" s="67"/>
      <c r="K4" s="67"/>
      <c r="L4" s="67"/>
      <c r="M4" s="67"/>
      <c r="N4" s="67"/>
      <c r="O4" s="67"/>
      <c r="P4" s="67"/>
      <c r="Q4" s="67"/>
      <c r="R4" s="67" t="s">
        <v>43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 t="s">
        <v>44</v>
      </c>
      <c r="AD4" s="67"/>
      <c r="AE4" s="69" t="s">
        <v>53</v>
      </c>
      <c r="AF4" s="69"/>
      <c r="AG4" s="69"/>
      <c r="AH4" s="69" t="s">
        <v>53</v>
      </c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7" t="s">
        <v>41</v>
      </c>
      <c r="BE4" s="67"/>
      <c r="BF4" s="67"/>
      <c r="BG4" s="69" t="s">
        <v>43</v>
      </c>
      <c r="BH4" s="69"/>
      <c r="BI4" s="69"/>
      <c r="BJ4" s="69"/>
      <c r="BK4" s="69"/>
      <c r="BL4" s="69"/>
      <c r="BM4" s="69"/>
      <c r="BN4" s="69"/>
      <c r="BO4" s="69" t="s">
        <v>43</v>
      </c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7" t="s">
        <v>95</v>
      </c>
      <c r="CG4" s="70"/>
      <c r="CH4" s="67" t="s">
        <v>42</v>
      </c>
      <c r="CI4" s="70"/>
      <c r="CJ4" s="67" t="s">
        <v>58</v>
      </c>
      <c r="CK4" s="70"/>
      <c r="CL4" s="70"/>
      <c r="CM4" s="67" t="s">
        <v>57</v>
      </c>
      <c r="CN4" s="70"/>
      <c r="CO4" s="70"/>
      <c r="CP4" s="67" t="s">
        <v>32</v>
      </c>
      <c r="CQ4" s="70"/>
      <c r="CR4" s="70"/>
      <c r="CS4" s="67" t="s">
        <v>33</v>
      </c>
      <c r="CT4" s="67"/>
      <c r="CU4" s="67"/>
      <c r="CV4" s="67" t="s">
        <v>110</v>
      </c>
      <c r="CW4" s="67"/>
      <c r="CX4" s="67"/>
      <c r="CY4" s="67"/>
      <c r="CZ4" s="67"/>
      <c r="DA4" s="67"/>
    </row>
    <row r="5" spans="1:105" s="1" customFormat="1" ht="22.5" customHeight="1">
      <c r="A5" s="67"/>
      <c r="B5" s="67"/>
      <c r="C5" s="67"/>
      <c r="D5" s="67"/>
      <c r="E5" s="67"/>
      <c r="F5" s="67"/>
      <c r="G5" s="67"/>
      <c r="H5" s="67" t="s">
        <v>52</v>
      </c>
      <c r="I5" s="67"/>
      <c r="J5" s="67"/>
      <c r="K5" s="67" t="s">
        <v>55</v>
      </c>
      <c r="L5" s="67"/>
      <c r="M5" s="69" t="s">
        <v>51</v>
      </c>
      <c r="N5" s="69"/>
      <c r="O5" s="69"/>
      <c r="P5" s="69"/>
      <c r="Q5" s="69"/>
      <c r="R5" s="69"/>
      <c r="S5" s="70"/>
      <c r="T5" s="70"/>
      <c r="U5" s="70"/>
      <c r="V5" s="70"/>
      <c r="W5" s="70"/>
      <c r="X5" s="67" t="s">
        <v>46</v>
      </c>
      <c r="Y5" s="67"/>
      <c r="Z5" s="67"/>
      <c r="AA5" s="67" t="s">
        <v>55</v>
      </c>
      <c r="AB5" s="67"/>
      <c r="AC5" s="67"/>
      <c r="AD5" s="67"/>
      <c r="AE5" s="67" t="s">
        <v>1</v>
      </c>
      <c r="AF5" s="70"/>
      <c r="AG5" s="70"/>
      <c r="AH5" s="67" t="s">
        <v>56</v>
      </c>
      <c r="AI5" s="70"/>
      <c r="AJ5" s="67" t="s">
        <v>2</v>
      </c>
      <c r="AK5" s="67"/>
      <c r="AL5" s="67"/>
      <c r="AM5" s="67" t="s">
        <v>54</v>
      </c>
      <c r="AN5" s="79"/>
      <c r="AO5" s="79"/>
      <c r="AP5" s="67" t="s">
        <v>56</v>
      </c>
      <c r="AQ5" s="67"/>
      <c r="AR5" s="67" t="s">
        <v>51</v>
      </c>
      <c r="AS5" s="67"/>
      <c r="AT5" s="67"/>
      <c r="AU5" s="67"/>
      <c r="AV5" s="67"/>
      <c r="AW5" s="67"/>
      <c r="AX5" s="67"/>
      <c r="AY5" s="67"/>
      <c r="AZ5" s="67"/>
      <c r="BA5" s="67" t="s">
        <v>108</v>
      </c>
      <c r="BB5" s="67"/>
      <c r="BC5" s="67"/>
      <c r="BD5" s="67"/>
      <c r="BE5" s="67"/>
      <c r="BF5" s="67"/>
      <c r="BG5" s="61" t="s">
        <v>60</v>
      </c>
      <c r="BH5" s="62"/>
      <c r="BI5" s="63"/>
      <c r="BJ5" s="67" t="s">
        <v>45</v>
      </c>
      <c r="BK5" s="67"/>
      <c r="BL5" s="80" t="s">
        <v>61</v>
      </c>
      <c r="BM5" s="81"/>
      <c r="BN5" s="82"/>
      <c r="BO5" s="67" t="s">
        <v>45</v>
      </c>
      <c r="BP5" s="67"/>
      <c r="BQ5" s="67" t="s">
        <v>62</v>
      </c>
      <c r="BR5" s="67"/>
      <c r="BS5" s="67"/>
      <c r="BT5" s="67" t="s">
        <v>45</v>
      </c>
      <c r="BU5" s="67"/>
      <c r="BV5" s="67" t="s">
        <v>63</v>
      </c>
      <c r="BW5" s="67"/>
      <c r="BX5" s="67"/>
      <c r="BY5" s="67" t="s">
        <v>45</v>
      </c>
      <c r="BZ5" s="67"/>
      <c r="CA5" s="67" t="s">
        <v>109</v>
      </c>
      <c r="CB5" s="67"/>
      <c r="CC5" s="67"/>
      <c r="CD5" s="67" t="s">
        <v>45</v>
      </c>
      <c r="CE5" s="67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67"/>
      <c r="CT5" s="67"/>
      <c r="CU5" s="67"/>
      <c r="CV5" s="67"/>
      <c r="CW5" s="67"/>
      <c r="CX5" s="67"/>
      <c r="CY5" s="67"/>
      <c r="CZ5" s="67"/>
      <c r="DA5" s="67"/>
    </row>
    <row r="6" spans="1:124" s="1" customFormat="1" ht="51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 t="s">
        <v>48</v>
      </c>
      <c r="N6" s="67"/>
      <c r="O6" s="67"/>
      <c r="P6" s="67" t="s">
        <v>55</v>
      </c>
      <c r="Q6" s="67"/>
      <c r="R6" s="67" t="s">
        <v>49</v>
      </c>
      <c r="S6" s="67"/>
      <c r="T6" s="67"/>
      <c r="U6" s="67" t="s">
        <v>50</v>
      </c>
      <c r="V6" s="67"/>
      <c r="W6" s="67"/>
      <c r="X6" s="67"/>
      <c r="Y6" s="67"/>
      <c r="Z6" s="67"/>
      <c r="AA6" s="67"/>
      <c r="AB6" s="67"/>
      <c r="AC6" s="67"/>
      <c r="AD6" s="67"/>
      <c r="AE6" s="70"/>
      <c r="AF6" s="70"/>
      <c r="AG6" s="70"/>
      <c r="AH6" s="70"/>
      <c r="AI6" s="70"/>
      <c r="AJ6" s="67"/>
      <c r="AK6" s="67"/>
      <c r="AL6" s="67"/>
      <c r="AM6" s="79"/>
      <c r="AN6" s="79"/>
      <c r="AO6" s="79"/>
      <c r="AP6" s="67"/>
      <c r="AQ6" s="67"/>
      <c r="AR6" s="67" t="s">
        <v>3</v>
      </c>
      <c r="AS6" s="67"/>
      <c r="AT6" s="67"/>
      <c r="AU6" s="67" t="s">
        <v>4</v>
      </c>
      <c r="AV6" s="67"/>
      <c r="AW6" s="67"/>
      <c r="AX6" s="67" t="s">
        <v>47</v>
      </c>
      <c r="AY6" s="67"/>
      <c r="AZ6" s="67"/>
      <c r="BA6" s="67"/>
      <c r="BB6" s="67"/>
      <c r="BC6" s="67"/>
      <c r="BD6" s="67"/>
      <c r="BE6" s="67"/>
      <c r="BF6" s="67"/>
      <c r="BG6" s="64"/>
      <c r="BH6" s="65"/>
      <c r="BI6" s="66"/>
      <c r="BJ6" s="67"/>
      <c r="BK6" s="67"/>
      <c r="BL6" s="83"/>
      <c r="BM6" s="84"/>
      <c r="BN6" s="85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67"/>
      <c r="CT6" s="67"/>
      <c r="CU6" s="67"/>
      <c r="CV6" s="76" t="s">
        <v>34</v>
      </c>
      <c r="CW6" s="67" t="s">
        <v>43</v>
      </c>
      <c r="CX6" s="67"/>
      <c r="CY6" s="67"/>
      <c r="CZ6" s="67"/>
      <c r="DA6" s="67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s="1" customFormat="1" ht="22.5" customHeight="1">
      <c r="A7" s="67"/>
      <c r="B7" s="67"/>
      <c r="C7" s="78" t="s">
        <v>70</v>
      </c>
      <c r="D7" s="78" t="s">
        <v>65</v>
      </c>
      <c r="E7" s="67" t="s">
        <v>66</v>
      </c>
      <c r="F7" s="67" t="s">
        <v>67</v>
      </c>
      <c r="G7" s="67" t="s">
        <v>106</v>
      </c>
      <c r="H7" s="67" t="s">
        <v>68</v>
      </c>
      <c r="I7" s="67" t="s">
        <v>69</v>
      </c>
      <c r="J7" s="67" t="s">
        <v>106</v>
      </c>
      <c r="K7" s="67" t="s">
        <v>70</v>
      </c>
      <c r="L7" s="67" t="s">
        <v>65</v>
      </c>
      <c r="M7" s="67" t="s">
        <v>71</v>
      </c>
      <c r="N7" s="67" t="s">
        <v>65</v>
      </c>
      <c r="O7" s="67" t="s">
        <v>106</v>
      </c>
      <c r="P7" s="67" t="s">
        <v>70</v>
      </c>
      <c r="Q7" s="67" t="s">
        <v>65</v>
      </c>
      <c r="R7" s="67" t="s">
        <v>72</v>
      </c>
      <c r="S7" s="67" t="s">
        <v>73</v>
      </c>
      <c r="T7" s="67" t="s">
        <v>106</v>
      </c>
      <c r="U7" s="67" t="s">
        <v>74</v>
      </c>
      <c r="V7" s="67" t="s">
        <v>75</v>
      </c>
      <c r="W7" s="67" t="s">
        <v>106</v>
      </c>
      <c r="X7" s="67" t="s">
        <v>76</v>
      </c>
      <c r="Y7" s="67" t="s">
        <v>77</v>
      </c>
      <c r="Z7" s="67" t="s">
        <v>106</v>
      </c>
      <c r="AA7" s="67" t="s">
        <v>70</v>
      </c>
      <c r="AB7" s="67" t="s">
        <v>65</v>
      </c>
      <c r="AC7" s="67" t="s">
        <v>70</v>
      </c>
      <c r="AD7" s="67" t="s">
        <v>65</v>
      </c>
      <c r="AE7" s="67" t="s">
        <v>70</v>
      </c>
      <c r="AF7" s="67" t="s">
        <v>65</v>
      </c>
      <c r="AG7" s="67" t="s">
        <v>106</v>
      </c>
      <c r="AH7" s="67" t="s">
        <v>78</v>
      </c>
      <c r="AI7" s="67" t="s">
        <v>65</v>
      </c>
      <c r="AJ7" s="67" t="s">
        <v>70</v>
      </c>
      <c r="AK7" s="67" t="s">
        <v>65</v>
      </c>
      <c r="AL7" s="67" t="s">
        <v>106</v>
      </c>
      <c r="AM7" s="67" t="s">
        <v>70</v>
      </c>
      <c r="AN7" s="67" t="s">
        <v>79</v>
      </c>
      <c r="AO7" s="67" t="s">
        <v>106</v>
      </c>
      <c r="AP7" s="67" t="s">
        <v>70</v>
      </c>
      <c r="AQ7" s="67" t="s">
        <v>65</v>
      </c>
      <c r="AR7" s="67" t="s">
        <v>80</v>
      </c>
      <c r="AS7" s="67" t="s">
        <v>81</v>
      </c>
      <c r="AT7" s="67" t="s">
        <v>106</v>
      </c>
      <c r="AU7" s="67" t="s">
        <v>82</v>
      </c>
      <c r="AV7" s="67" t="s">
        <v>83</v>
      </c>
      <c r="AW7" s="67" t="s">
        <v>107</v>
      </c>
      <c r="AX7" s="67" t="s">
        <v>70</v>
      </c>
      <c r="AY7" s="67" t="s">
        <v>65</v>
      </c>
      <c r="AZ7" s="67" t="s">
        <v>106</v>
      </c>
      <c r="BA7" s="67" t="s">
        <v>84</v>
      </c>
      <c r="BB7" s="73" t="s">
        <v>85</v>
      </c>
      <c r="BC7" s="67" t="s">
        <v>106</v>
      </c>
      <c r="BD7" s="67" t="s">
        <v>86</v>
      </c>
      <c r="BE7" s="67" t="s">
        <v>87</v>
      </c>
      <c r="BF7" s="67" t="s">
        <v>106</v>
      </c>
      <c r="BG7" s="67" t="s">
        <v>74</v>
      </c>
      <c r="BH7" s="67" t="s">
        <v>88</v>
      </c>
      <c r="BI7" s="73" t="s">
        <v>106</v>
      </c>
      <c r="BJ7" s="67" t="s">
        <v>70</v>
      </c>
      <c r="BK7" s="67" t="s">
        <v>65</v>
      </c>
      <c r="BL7" s="67" t="s">
        <v>70</v>
      </c>
      <c r="BM7" s="67" t="s">
        <v>65</v>
      </c>
      <c r="BN7" s="67" t="s">
        <v>106</v>
      </c>
      <c r="BO7" s="67" t="s">
        <v>70</v>
      </c>
      <c r="BP7" s="67" t="s">
        <v>65</v>
      </c>
      <c r="BQ7" s="67" t="s">
        <v>65</v>
      </c>
      <c r="BR7" s="67" t="s">
        <v>65</v>
      </c>
      <c r="BS7" s="67" t="s">
        <v>65</v>
      </c>
      <c r="BT7" s="67" t="s">
        <v>65</v>
      </c>
      <c r="BU7" s="67" t="s">
        <v>65</v>
      </c>
      <c r="BV7" s="67" t="s">
        <v>65</v>
      </c>
      <c r="BW7" s="67" t="s">
        <v>65</v>
      </c>
      <c r="BX7" s="67" t="s">
        <v>106</v>
      </c>
      <c r="BY7" s="67" t="s">
        <v>70</v>
      </c>
      <c r="BZ7" s="67" t="s">
        <v>65</v>
      </c>
      <c r="CA7" s="67" t="s">
        <v>89</v>
      </c>
      <c r="CB7" s="67" t="s">
        <v>90</v>
      </c>
      <c r="CC7" s="67" t="s">
        <v>106</v>
      </c>
      <c r="CD7" s="67" t="s">
        <v>70</v>
      </c>
      <c r="CE7" s="67" t="s">
        <v>65</v>
      </c>
      <c r="CF7" s="67" t="s">
        <v>70</v>
      </c>
      <c r="CG7" s="67" t="s">
        <v>70</v>
      </c>
      <c r="CH7" s="67" t="s">
        <v>70</v>
      </c>
      <c r="CI7" s="67" t="s">
        <v>65</v>
      </c>
      <c r="CJ7" s="67" t="s">
        <v>86</v>
      </c>
      <c r="CK7" s="67" t="s">
        <v>91</v>
      </c>
      <c r="CL7" s="72" t="s">
        <v>106</v>
      </c>
      <c r="CM7" s="67" t="s">
        <v>92</v>
      </c>
      <c r="CN7" s="67" t="s">
        <v>93</v>
      </c>
      <c r="CO7" s="72" t="s">
        <v>106</v>
      </c>
      <c r="CP7" s="67" t="s">
        <v>70</v>
      </c>
      <c r="CQ7" s="67" t="s">
        <v>65</v>
      </c>
      <c r="CR7" s="67" t="s">
        <v>106</v>
      </c>
      <c r="CS7" s="67" t="s">
        <v>70</v>
      </c>
      <c r="CT7" s="67" t="s">
        <v>65</v>
      </c>
      <c r="CU7" s="67" t="s">
        <v>106</v>
      </c>
      <c r="CV7" s="76"/>
      <c r="CW7" s="67" t="s">
        <v>35</v>
      </c>
      <c r="CX7" s="67" t="s">
        <v>36</v>
      </c>
      <c r="CY7" s="67" t="s">
        <v>37</v>
      </c>
      <c r="CZ7" s="67"/>
      <c r="DA7" s="67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23.25" customHeight="1">
      <c r="A8" s="67"/>
      <c r="B8" s="67"/>
      <c r="C8" s="78"/>
      <c r="D8" s="7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70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74"/>
      <c r="BC8" s="67"/>
      <c r="BD8" s="67"/>
      <c r="BE8" s="67"/>
      <c r="BF8" s="67"/>
      <c r="BG8" s="67"/>
      <c r="BH8" s="67"/>
      <c r="BI8" s="74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72"/>
      <c r="CM8" s="67"/>
      <c r="CN8" s="67"/>
      <c r="CO8" s="72"/>
      <c r="CP8" s="67"/>
      <c r="CQ8" s="67"/>
      <c r="CR8" s="67"/>
      <c r="CS8" s="67"/>
      <c r="CT8" s="67"/>
      <c r="CU8" s="67"/>
      <c r="CV8" s="76"/>
      <c r="CW8" s="67"/>
      <c r="CX8" s="67"/>
      <c r="CY8" s="67" t="s">
        <v>34</v>
      </c>
      <c r="CZ8" s="67" t="s">
        <v>43</v>
      </c>
      <c r="DA8" s="67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1:124" ht="93.75" customHeight="1">
      <c r="A9" s="67"/>
      <c r="B9" s="67"/>
      <c r="C9" s="78"/>
      <c r="D9" s="7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70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75"/>
      <c r="BC9" s="67"/>
      <c r="BD9" s="67"/>
      <c r="BE9" s="67"/>
      <c r="BF9" s="67"/>
      <c r="BG9" s="67"/>
      <c r="BH9" s="67"/>
      <c r="BI9" s="75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72"/>
      <c r="CM9" s="67"/>
      <c r="CN9" s="67"/>
      <c r="CO9" s="72"/>
      <c r="CP9" s="67"/>
      <c r="CQ9" s="67"/>
      <c r="CR9" s="67"/>
      <c r="CS9" s="67"/>
      <c r="CT9" s="67"/>
      <c r="CU9" s="67"/>
      <c r="CV9" s="76"/>
      <c r="CW9" s="67"/>
      <c r="CX9" s="67"/>
      <c r="CY9" s="67"/>
      <c r="CZ9" s="16" t="s">
        <v>38</v>
      </c>
      <c r="DA9" s="14" t="s">
        <v>39</v>
      </c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</row>
    <row r="10" spans="1:105" s="1" customFormat="1" ht="14.25" customHeight="1">
      <c r="A10" s="17" t="s">
        <v>30</v>
      </c>
      <c r="B10" s="17" t="s">
        <v>31</v>
      </c>
      <c r="C10" s="17">
        <v>1</v>
      </c>
      <c r="D10" s="17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  <c r="K10" s="15">
        <v>9</v>
      </c>
      <c r="L10" s="15">
        <v>10</v>
      </c>
      <c r="M10" s="15">
        <v>11</v>
      </c>
      <c r="N10" s="15">
        <v>12</v>
      </c>
      <c r="O10" s="15">
        <v>13</v>
      </c>
      <c r="P10" s="14">
        <v>14</v>
      </c>
      <c r="Q10" s="14">
        <v>15</v>
      </c>
      <c r="R10" s="15">
        <v>16</v>
      </c>
      <c r="S10" s="15">
        <v>17</v>
      </c>
      <c r="T10" s="15">
        <v>18</v>
      </c>
      <c r="U10" s="15">
        <v>19</v>
      </c>
      <c r="V10" s="15">
        <v>20</v>
      </c>
      <c r="W10" s="15">
        <v>21</v>
      </c>
      <c r="X10" s="17">
        <v>22</v>
      </c>
      <c r="Y10" s="17">
        <v>23</v>
      </c>
      <c r="Z10" s="17">
        <v>24</v>
      </c>
      <c r="AA10" s="17">
        <v>25</v>
      </c>
      <c r="AB10" s="17">
        <v>26</v>
      </c>
      <c r="AC10" s="17">
        <v>27</v>
      </c>
      <c r="AD10" s="17">
        <v>28</v>
      </c>
      <c r="AE10" s="17">
        <v>29</v>
      </c>
      <c r="AF10" s="17">
        <v>30</v>
      </c>
      <c r="AG10" s="17">
        <v>31</v>
      </c>
      <c r="AH10" s="17">
        <v>32</v>
      </c>
      <c r="AI10" s="17">
        <v>33</v>
      </c>
      <c r="AJ10" s="17">
        <v>34</v>
      </c>
      <c r="AK10" s="17">
        <v>35</v>
      </c>
      <c r="AL10" s="17">
        <v>36</v>
      </c>
      <c r="AM10" s="17">
        <v>37</v>
      </c>
      <c r="AN10" s="17">
        <v>38</v>
      </c>
      <c r="AO10" s="17">
        <v>39</v>
      </c>
      <c r="AP10" s="17">
        <v>40</v>
      </c>
      <c r="AQ10" s="17">
        <v>41</v>
      </c>
      <c r="AR10" s="17">
        <v>42</v>
      </c>
      <c r="AS10" s="17">
        <v>43</v>
      </c>
      <c r="AT10" s="17">
        <v>44</v>
      </c>
      <c r="AU10" s="17">
        <v>45</v>
      </c>
      <c r="AV10" s="17">
        <v>46</v>
      </c>
      <c r="AW10" s="17">
        <v>47</v>
      </c>
      <c r="AX10" s="17">
        <v>48</v>
      </c>
      <c r="AY10" s="17">
        <v>49</v>
      </c>
      <c r="AZ10" s="17">
        <v>50</v>
      </c>
      <c r="BA10" s="17">
        <v>51</v>
      </c>
      <c r="BB10" s="17">
        <v>52</v>
      </c>
      <c r="BC10" s="17">
        <v>53</v>
      </c>
      <c r="BD10" s="18">
        <v>54</v>
      </c>
      <c r="BE10" s="18">
        <v>55</v>
      </c>
      <c r="BF10" s="18">
        <v>56</v>
      </c>
      <c r="BG10" s="18">
        <v>57</v>
      </c>
      <c r="BH10" s="18">
        <v>58</v>
      </c>
      <c r="BI10" s="18">
        <v>59</v>
      </c>
      <c r="BJ10" s="18">
        <v>60</v>
      </c>
      <c r="BK10" s="18">
        <v>61</v>
      </c>
      <c r="BL10" s="18">
        <v>62</v>
      </c>
      <c r="BM10" s="18">
        <v>63</v>
      </c>
      <c r="BN10" s="18">
        <v>64</v>
      </c>
      <c r="BO10" s="18">
        <v>65</v>
      </c>
      <c r="BP10" s="18">
        <v>66</v>
      </c>
      <c r="BQ10" s="18">
        <v>67</v>
      </c>
      <c r="BR10" s="18">
        <v>68</v>
      </c>
      <c r="BS10" s="18">
        <v>69</v>
      </c>
      <c r="BT10" s="18">
        <v>70</v>
      </c>
      <c r="BU10" s="18">
        <v>71</v>
      </c>
      <c r="BV10" s="18">
        <v>67</v>
      </c>
      <c r="BW10" s="18">
        <v>68</v>
      </c>
      <c r="BX10" s="18">
        <v>69</v>
      </c>
      <c r="BY10" s="18">
        <v>70</v>
      </c>
      <c r="BZ10" s="18">
        <v>71</v>
      </c>
      <c r="CA10" s="18">
        <v>72</v>
      </c>
      <c r="CB10" s="18">
        <v>73</v>
      </c>
      <c r="CC10" s="18">
        <v>74</v>
      </c>
      <c r="CD10" s="18">
        <v>75</v>
      </c>
      <c r="CE10" s="18">
        <v>76</v>
      </c>
      <c r="CF10" s="17">
        <v>82</v>
      </c>
      <c r="CG10" s="17">
        <v>83</v>
      </c>
      <c r="CH10" s="18">
        <v>77</v>
      </c>
      <c r="CI10" s="18">
        <v>78</v>
      </c>
      <c r="CJ10" s="18">
        <v>79</v>
      </c>
      <c r="CK10" s="18">
        <v>80</v>
      </c>
      <c r="CL10" s="33">
        <v>81</v>
      </c>
      <c r="CM10" s="18">
        <v>82</v>
      </c>
      <c r="CN10" s="18">
        <v>83</v>
      </c>
      <c r="CO10" s="33">
        <v>84</v>
      </c>
      <c r="CP10" s="18">
        <v>85</v>
      </c>
      <c r="CQ10" s="18">
        <v>86</v>
      </c>
      <c r="CR10" s="18">
        <v>87</v>
      </c>
      <c r="CS10" s="18">
        <v>88</v>
      </c>
      <c r="CT10" s="18">
        <v>89</v>
      </c>
      <c r="CU10" s="18">
        <v>90</v>
      </c>
      <c r="CV10" s="19">
        <v>91</v>
      </c>
      <c r="CW10" s="19">
        <v>92</v>
      </c>
      <c r="CX10" s="19">
        <v>93</v>
      </c>
      <c r="CY10" s="19">
        <v>94</v>
      </c>
      <c r="CZ10" s="20">
        <v>95</v>
      </c>
      <c r="DA10" s="20">
        <v>96</v>
      </c>
    </row>
    <row r="11" spans="1:105" ht="33" customHeight="1">
      <c r="A11" s="21">
        <v>1</v>
      </c>
      <c r="B11" s="22" t="s">
        <v>20</v>
      </c>
      <c r="C11" s="24">
        <v>64</v>
      </c>
      <c r="D11" s="27">
        <v>63.9</v>
      </c>
      <c r="E11" s="39">
        <v>709854</v>
      </c>
      <c r="F11" s="30">
        <v>730525</v>
      </c>
      <c r="G11" s="25">
        <f aca="true" t="shared" si="0" ref="G11:G33">F11/E11*100</f>
        <v>102.9</v>
      </c>
      <c r="H11" s="40">
        <v>515644</v>
      </c>
      <c r="I11" s="30">
        <v>506901</v>
      </c>
      <c r="J11" s="26">
        <f>I11/H11*100</f>
        <v>98.3</v>
      </c>
      <c r="K11" s="27">
        <f>H11/E11*100</f>
        <v>72.6</v>
      </c>
      <c r="L11" s="27">
        <f>I11/F11*100</f>
        <v>69.4</v>
      </c>
      <c r="M11" s="41">
        <v>144364</v>
      </c>
      <c r="N11" s="30">
        <v>125638</v>
      </c>
      <c r="O11" s="27">
        <f>N11/M11*100</f>
        <v>87</v>
      </c>
      <c r="P11" s="27">
        <f>M11/E11*100</f>
        <v>20.3</v>
      </c>
      <c r="Q11" s="27">
        <f>N11/F11*100</f>
        <v>17.2</v>
      </c>
      <c r="R11" s="42">
        <v>62762</v>
      </c>
      <c r="S11" s="30">
        <v>23935</v>
      </c>
      <c r="T11" s="27">
        <f>S11/R11*100</f>
        <v>38.1</v>
      </c>
      <c r="U11" s="43">
        <v>309619</v>
      </c>
      <c r="V11" s="30">
        <v>356608</v>
      </c>
      <c r="W11" s="27">
        <f>V11/U11*100</f>
        <v>115.2</v>
      </c>
      <c r="X11" s="44">
        <v>194210</v>
      </c>
      <c r="Y11" s="44">
        <v>223624</v>
      </c>
      <c r="Z11" s="27">
        <f>Y11/X11*100</f>
        <v>115.1</v>
      </c>
      <c r="AA11" s="27">
        <f>X11/E11*100</f>
        <v>27.4</v>
      </c>
      <c r="AB11" s="27">
        <f>Y11/F11*100</f>
        <v>30.6</v>
      </c>
      <c r="AC11" s="27">
        <f>X11/C11</f>
        <v>3034.5</v>
      </c>
      <c r="AD11" s="27">
        <f aca="true" t="shared" si="1" ref="AD11:AD33">Y11/D11</f>
        <v>3499.6</v>
      </c>
      <c r="AE11" s="45">
        <v>133426</v>
      </c>
      <c r="AF11" s="24">
        <v>160485</v>
      </c>
      <c r="AG11" s="27">
        <f>AF11/AE11*100</f>
        <v>120.3</v>
      </c>
      <c r="AH11" s="27">
        <f>AE11/X11*100</f>
        <v>68.7</v>
      </c>
      <c r="AI11" s="27">
        <f aca="true" t="shared" si="2" ref="AI11:AI33">AF11/Y11*100</f>
        <v>71.8</v>
      </c>
      <c r="AJ11" s="45">
        <v>16216</v>
      </c>
      <c r="AK11" s="24">
        <v>17098</v>
      </c>
      <c r="AL11" s="27">
        <f>AK11/AJ11*100</f>
        <v>105.4</v>
      </c>
      <c r="AM11" s="45">
        <v>37707</v>
      </c>
      <c r="AN11" s="30">
        <v>38425</v>
      </c>
      <c r="AO11" s="27">
        <f>AN11/AM11*100</f>
        <v>101.9</v>
      </c>
      <c r="AP11" s="27">
        <f>AM11/X11*100</f>
        <v>19.4</v>
      </c>
      <c r="AQ11" s="27">
        <f>AN11/Y11*100</f>
        <v>17.2</v>
      </c>
      <c r="AR11" s="45">
        <v>125</v>
      </c>
      <c r="AS11" s="24">
        <v>46</v>
      </c>
      <c r="AT11" s="27" t="s">
        <v>59</v>
      </c>
      <c r="AU11" s="46">
        <v>16221</v>
      </c>
      <c r="AV11" s="24">
        <v>21781</v>
      </c>
      <c r="AW11" s="27">
        <f>AV11/AU11*100</f>
        <v>134.3</v>
      </c>
      <c r="AX11" s="47">
        <v>21361</v>
      </c>
      <c r="AY11" s="24">
        <v>16598</v>
      </c>
      <c r="AZ11" s="27">
        <f>AY11/AX11*100</f>
        <v>77.7</v>
      </c>
      <c r="BA11" s="24">
        <f>X11-AE11-AJ11-AR11-AU11-AX11</f>
        <v>6861</v>
      </c>
      <c r="BB11" s="24">
        <f>Y11-AF11-AK11-AN11</f>
        <v>7616</v>
      </c>
      <c r="BC11" s="27">
        <f>BB11/BA11*100</f>
        <v>111</v>
      </c>
      <c r="BD11" s="48">
        <v>622417</v>
      </c>
      <c r="BE11" s="49">
        <v>699099.6971</v>
      </c>
      <c r="BF11" s="25">
        <f>BE11/BD11*100</f>
        <v>112.3</v>
      </c>
      <c r="BG11" s="52">
        <v>339024</v>
      </c>
      <c r="BH11" s="51">
        <v>408934</v>
      </c>
      <c r="BI11" s="27">
        <f>BH11/BG11*100</f>
        <v>120.6</v>
      </c>
      <c r="BJ11" s="27">
        <f>BG11/BD11*100</f>
        <v>54.5</v>
      </c>
      <c r="BK11" s="27">
        <f>BH11/BE11*100</f>
        <v>58.5</v>
      </c>
      <c r="BL11" s="52">
        <v>43383</v>
      </c>
      <c r="BM11" s="51">
        <v>35863</v>
      </c>
      <c r="BN11" s="27">
        <f>BM11/BL11*100</f>
        <v>82.7</v>
      </c>
      <c r="BO11" s="27">
        <f>BL11/BD11*100</f>
        <v>7</v>
      </c>
      <c r="BP11" s="27">
        <f>BM11/BE11*100</f>
        <v>5.1</v>
      </c>
      <c r="BQ11" s="30"/>
      <c r="BR11" s="30"/>
      <c r="BS11" s="27" t="e">
        <f>BR11/BQ11*100</f>
        <v>#DIV/0!</v>
      </c>
      <c r="BT11" s="27">
        <f>BQ11/BD11*100</f>
        <v>0</v>
      </c>
      <c r="BU11" s="27">
        <f>BR11/BE11*100</f>
        <v>0</v>
      </c>
      <c r="BV11" s="52">
        <v>77429</v>
      </c>
      <c r="BW11" s="51">
        <v>103609</v>
      </c>
      <c r="BX11" s="27">
        <f>BW11/BV11*100</f>
        <v>133.8</v>
      </c>
      <c r="BY11" s="27">
        <f>BV11/BD11*100</f>
        <v>12.4</v>
      </c>
      <c r="BZ11" s="27">
        <f>BW11/BE11*100</f>
        <v>14.8</v>
      </c>
      <c r="CA11" s="24">
        <f>BD11-BG11-BL11-BQ11-BV11</f>
        <v>162581</v>
      </c>
      <c r="CB11" s="24">
        <f>BE11-BH11-BM11-BR11-BW11</f>
        <v>150694</v>
      </c>
      <c r="CC11" s="27">
        <f>CB11/CA11*100</f>
        <v>92.7</v>
      </c>
      <c r="CD11" s="27">
        <f>CA11/BD11*100</f>
        <v>26.1</v>
      </c>
      <c r="CE11" s="27">
        <f>CB11/BE11*100</f>
        <v>21.6</v>
      </c>
      <c r="CF11" s="24">
        <f>BD11/C11</f>
        <v>9725</v>
      </c>
      <c r="CG11" s="24">
        <f aca="true" t="shared" si="3" ref="CG11:CG33">BE11/D11</f>
        <v>10941</v>
      </c>
      <c r="CH11" s="24">
        <f>E11-BD11</f>
        <v>87437</v>
      </c>
      <c r="CI11" s="24">
        <f>F11-BE11</f>
        <v>31425</v>
      </c>
      <c r="CJ11" s="24"/>
      <c r="CK11" s="24"/>
      <c r="CL11" s="31" t="e">
        <f>CK11/CJ11*100</f>
        <v>#DIV/0!</v>
      </c>
      <c r="CM11" s="24"/>
      <c r="CN11" s="24"/>
      <c r="CO11" s="31" t="e">
        <f>CN11/CM11*100</f>
        <v>#DIV/0!</v>
      </c>
      <c r="CP11" s="27"/>
      <c r="CQ11" s="27"/>
      <c r="CR11" s="27"/>
      <c r="CS11" s="27"/>
      <c r="CT11" s="27"/>
      <c r="CU11" s="27"/>
      <c r="CV11" s="28">
        <f>SUM(CW11:CY11)</f>
        <v>53863</v>
      </c>
      <c r="CW11" s="50">
        <v>1354.3</v>
      </c>
      <c r="CX11" s="50">
        <v>2724</v>
      </c>
      <c r="CY11" s="26">
        <f>CZ11+DA11</f>
        <v>49784.5</v>
      </c>
      <c r="CZ11" s="50">
        <v>49784.5</v>
      </c>
      <c r="DA11" s="50"/>
    </row>
    <row r="12" spans="1:106" ht="25.5" customHeight="1">
      <c r="A12" s="21">
        <v>2</v>
      </c>
      <c r="B12" s="23" t="s">
        <v>5</v>
      </c>
      <c r="C12" s="24">
        <v>109</v>
      </c>
      <c r="D12" s="27">
        <v>111.5</v>
      </c>
      <c r="E12" s="39">
        <v>1104688</v>
      </c>
      <c r="F12" s="30">
        <v>1111178</v>
      </c>
      <c r="G12" s="25">
        <f t="shared" si="0"/>
        <v>100.6</v>
      </c>
      <c r="H12" s="40">
        <v>854945</v>
      </c>
      <c r="I12" s="30">
        <v>808903</v>
      </c>
      <c r="J12" s="26">
        <f aca="true" t="shared" si="4" ref="J12:J33">I12/H12*100</f>
        <v>94.6</v>
      </c>
      <c r="K12" s="27">
        <f aca="true" t="shared" si="5" ref="K12:K33">H12/E12*100</f>
        <v>77.4</v>
      </c>
      <c r="L12" s="27">
        <f aca="true" t="shared" si="6" ref="L12:L33">I12/F12*100</f>
        <v>72.8</v>
      </c>
      <c r="M12" s="41">
        <v>156572</v>
      </c>
      <c r="N12" s="30">
        <v>157496</v>
      </c>
      <c r="O12" s="27">
        <f aca="true" t="shared" si="7" ref="O12:O33">N12/M12*100</f>
        <v>100.6</v>
      </c>
      <c r="P12" s="27">
        <f aca="true" t="shared" si="8" ref="P12:P33">M12/E12*100</f>
        <v>14.2</v>
      </c>
      <c r="Q12" s="27">
        <f aca="true" t="shared" si="9" ref="Q12:Q33">N12/F12*100</f>
        <v>14.2</v>
      </c>
      <c r="R12" s="42">
        <v>210560</v>
      </c>
      <c r="S12" s="30">
        <v>59956</v>
      </c>
      <c r="T12" s="27">
        <f aca="true" t="shared" si="10" ref="T12:T33">S12/R12*100</f>
        <v>28.5</v>
      </c>
      <c r="U12" s="43">
        <v>487680</v>
      </c>
      <c r="V12" s="30">
        <v>580944.11</v>
      </c>
      <c r="W12" s="27">
        <f aca="true" t="shared" si="11" ref="W12:W33">V12/U12*100</f>
        <v>119.1</v>
      </c>
      <c r="X12" s="44">
        <v>249743</v>
      </c>
      <c r="Y12" s="44">
        <v>302276</v>
      </c>
      <c r="Z12" s="27">
        <f aca="true" t="shared" si="12" ref="Z12:Z32">Y12/X12*100</f>
        <v>121</v>
      </c>
      <c r="AA12" s="27">
        <f aca="true" t="shared" si="13" ref="AA12:AA32">X12/E12*100</f>
        <v>22.6</v>
      </c>
      <c r="AB12" s="27">
        <f aca="true" t="shared" si="14" ref="AB12:AB33">Y12/F12*100</f>
        <v>27.2</v>
      </c>
      <c r="AC12" s="27">
        <f aca="true" t="shared" si="15" ref="AC12:AC33">X12/C12</f>
        <v>2291.2</v>
      </c>
      <c r="AD12" s="27">
        <f t="shared" si="1"/>
        <v>2711</v>
      </c>
      <c r="AE12" s="45">
        <v>153345</v>
      </c>
      <c r="AF12" s="24">
        <v>189036</v>
      </c>
      <c r="AG12" s="27">
        <f>AF12/AE12*100</f>
        <v>123.3</v>
      </c>
      <c r="AH12" s="27">
        <f aca="true" t="shared" si="16" ref="AH12:AH32">AE12/X12*100</f>
        <v>61.4</v>
      </c>
      <c r="AI12" s="27">
        <f t="shared" si="2"/>
        <v>62.5</v>
      </c>
      <c r="AJ12" s="45">
        <v>18820</v>
      </c>
      <c r="AK12" s="24">
        <v>21239</v>
      </c>
      <c r="AL12" s="27">
        <f aca="true" t="shared" si="17" ref="AL12:AL32">AK12/AJ12*100</f>
        <v>112.9</v>
      </c>
      <c r="AM12" s="45">
        <v>64725</v>
      </c>
      <c r="AN12" s="30">
        <v>78584</v>
      </c>
      <c r="AO12" s="27">
        <f aca="true" t="shared" si="18" ref="AO12:AO32">AN12/AM12*100</f>
        <v>121.4</v>
      </c>
      <c r="AP12" s="27">
        <f aca="true" t="shared" si="19" ref="AP12:AP32">AM12/X12*100</f>
        <v>25.9</v>
      </c>
      <c r="AQ12" s="27">
        <f aca="true" t="shared" si="20" ref="AQ12:AQ32">AN12/Y12*100</f>
        <v>26</v>
      </c>
      <c r="AR12" s="45">
        <v>4227</v>
      </c>
      <c r="AS12" s="24">
        <v>7283</v>
      </c>
      <c r="AT12" s="27">
        <f>AS12/AR12*100</f>
        <v>172.3</v>
      </c>
      <c r="AU12" s="46">
        <v>20201</v>
      </c>
      <c r="AV12" s="24">
        <v>26516</v>
      </c>
      <c r="AW12" s="27">
        <f aca="true" t="shared" si="21" ref="AW12:AW32">AV12/AU12*100</f>
        <v>131.3</v>
      </c>
      <c r="AX12" s="47">
        <v>40297</v>
      </c>
      <c r="AY12" s="24">
        <v>44786</v>
      </c>
      <c r="AZ12" s="27">
        <f aca="true" t="shared" si="22" ref="AZ12:AZ32">AY12/AX12*100</f>
        <v>111.1</v>
      </c>
      <c r="BA12" s="24">
        <f aca="true" t="shared" si="23" ref="BA12:BA32">X12-AE12-AJ12-AR12-AU12-AX12</f>
        <v>12853</v>
      </c>
      <c r="BB12" s="24">
        <f aca="true" t="shared" si="24" ref="BB12:BB32">Y12-AF12-AK12-AN12</f>
        <v>13417</v>
      </c>
      <c r="BC12" s="27">
        <f aca="true" t="shared" si="25" ref="BC12:BC32">BB12/BA12*100</f>
        <v>104.4</v>
      </c>
      <c r="BD12" s="48">
        <v>992719</v>
      </c>
      <c r="BE12" s="49">
        <v>1293929.245</v>
      </c>
      <c r="BF12" s="25">
        <f aca="true" t="shared" si="26" ref="BF12:BF33">BE12/BD12*100</f>
        <v>130.3</v>
      </c>
      <c r="BG12" s="52">
        <v>457501</v>
      </c>
      <c r="BH12" s="51">
        <v>636233</v>
      </c>
      <c r="BI12" s="27">
        <f aca="true" t="shared" si="27" ref="BI12:BI33">BH12/BG12*100</f>
        <v>139.1</v>
      </c>
      <c r="BJ12" s="27">
        <f aca="true" t="shared" si="28" ref="BJ12:BJ33">BG12/BD12*100</f>
        <v>46.1</v>
      </c>
      <c r="BK12" s="27">
        <f aca="true" t="shared" si="29" ref="BK12:BK33">BH12/BE12*100</f>
        <v>49.2</v>
      </c>
      <c r="BL12" s="52">
        <v>75387</v>
      </c>
      <c r="BM12" s="51">
        <v>65221</v>
      </c>
      <c r="BN12" s="27">
        <f aca="true" t="shared" si="30" ref="BN12:BN33">BM12/BL12*100</f>
        <v>86.5</v>
      </c>
      <c r="BO12" s="27">
        <f aca="true" t="shared" si="31" ref="BO12:BO33">BL12/BD12*100</f>
        <v>7.6</v>
      </c>
      <c r="BP12" s="27">
        <f aca="true" t="shared" si="32" ref="BP12:BP33">BM12/BE12*100</f>
        <v>5</v>
      </c>
      <c r="BQ12" s="30"/>
      <c r="BR12" s="30"/>
      <c r="BS12" s="27" t="e">
        <f aca="true" t="shared" si="33" ref="BS12:BS33">BR12/BQ12*100</f>
        <v>#DIV/0!</v>
      </c>
      <c r="BT12" s="27">
        <f aca="true" t="shared" si="34" ref="BT12:BT33">BQ12/BD12*100</f>
        <v>0</v>
      </c>
      <c r="BU12" s="27">
        <f aca="true" t="shared" si="35" ref="BU12:BU33">BR12/BE12*100</f>
        <v>0</v>
      </c>
      <c r="BV12" s="52">
        <v>132990</v>
      </c>
      <c r="BW12" s="51">
        <v>183953</v>
      </c>
      <c r="BX12" s="27">
        <f aca="true" t="shared" si="36" ref="BX12:BX33">BW12/BV12*100</f>
        <v>138.3</v>
      </c>
      <c r="BY12" s="27">
        <f aca="true" t="shared" si="37" ref="BY12:BY33">BV12/BD12*100</f>
        <v>13.4</v>
      </c>
      <c r="BZ12" s="27">
        <f aca="true" t="shared" si="38" ref="BZ12:BZ33">BW12/BE12*100</f>
        <v>14.2</v>
      </c>
      <c r="CA12" s="24">
        <f aca="true" t="shared" si="39" ref="CA12:CA33">BD12-BG12-BL12-BQ12-BV12</f>
        <v>326841</v>
      </c>
      <c r="CB12" s="24">
        <f aca="true" t="shared" si="40" ref="CB12:CB33">BE12-BH12-BM12-BR12-BW12</f>
        <v>408522</v>
      </c>
      <c r="CC12" s="27">
        <f aca="true" t="shared" si="41" ref="CC12:CC33">CB12/CA12*100</f>
        <v>125</v>
      </c>
      <c r="CD12" s="27">
        <f aca="true" t="shared" si="42" ref="CD12:CD33">CA12/BD12*100</f>
        <v>32.9</v>
      </c>
      <c r="CE12" s="27">
        <f aca="true" t="shared" si="43" ref="CE12:CE33">CB12/BE12*100</f>
        <v>31.6</v>
      </c>
      <c r="CF12" s="24">
        <f aca="true" t="shared" si="44" ref="CF12:CF33">BD12/C12</f>
        <v>9108</v>
      </c>
      <c r="CG12" s="24">
        <f t="shared" si="3"/>
        <v>11605</v>
      </c>
      <c r="CH12" s="24">
        <f aca="true" t="shared" si="45" ref="CH12:CH33">E12-BD12</f>
        <v>111969</v>
      </c>
      <c r="CI12" s="24">
        <f aca="true" t="shared" si="46" ref="CI12:CI33">F12-BE12</f>
        <v>-182751</v>
      </c>
      <c r="CJ12" s="24"/>
      <c r="CK12" s="24"/>
      <c r="CL12" s="31" t="e">
        <f aca="true" t="shared" si="47" ref="CL12:CL33">CK12/CJ12*100</f>
        <v>#DIV/0!</v>
      </c>
      <c r="CM12" s="24"/>
      <c r="CN12" s="24"/>
      <c r="CO12" s="31" t="e">
        <f aca="true" t="shared" si="48" ref="CO12:CO33">CN12/CM12*100</f>
        <v>#DIV/0!</v>
      </c>
      <c r="CP12" s="27"/>
      <c r="CQ12" s="27"/>
      <c r="CR12" s="27"/>
      <c r="CS12" s="27"/>
      <c r="CT12" s="27"/>
      <c r="CU12" s="27"/>
      <c r="CV12" s="28">
        <f>SUM(CW12:CY12)</f>
        <v>135690</v>
      </c>
      <c r="CW12" s="50">
        <v>11891</v>
      </c>
      <c r="CX12" s="50">
        <v>38802.4</v>
      </c>
      <c r="CY12" s="26">
        <f>CZ12+DA12</f>
        <v>84996.3</v>
      </c>
      <c r="CZ12" s="50">
        <v>84996.3</v>
      </c>
      <c r="DA12" s="50"/>
      <c r="DB12" s="6"/>
    </row>
    <row r="13" spans="1:105" ht="27" customHeight="1">
      <c r="A13" s="21">
        <v>3</v>
      </c>
      <c r="B13" s="23" t="s">
        <v>21</v>
      </c>
      <c r="C13" s="24">
        <v>26</v>
      </c>
      <c r="D13" s="27">
        <v>25.8</v>
      </c>
      <c r="E13" s="39">
        <v>326067</v>
      </c>
      <c r="F13" s="30">
        <v>324809</v>
      </c>
      <c r="G13" s="25">
        <f t="shared" si="0"/>
        <v>99.6</v>
      </c>
      <c r="H13" s="40">
        <v>247168</v>
      </c>
      <c r="I13" s="30">
        <v>235066</v>
      </c>
      <c r="J13" s="26">
        <f t="shared" si="4"/>
        <v>95.1</v>
      </c>
      <c r="K13" s="27">
        <f t="shared" si="5"/>
        <v>75.8</v>
      </c>
      <c r="L13" s="27">
        <f t="shared" si="6"/>
        <v>72.4</v>
      </c>
      <c r="M13" s="41">
        <v>66704</v>
      </c>
      <c r="N13" s="30">
        <v>62126</v>
      </c>
      <c r="O13" s="27">
        <f t="shared" si="7"/>
        <v>93.1</v>
      </c>
      <c r="P13" s="27">
        <f t="shared" si="8"/>
        <v>20.5</v>
      </c>
      <c r="Q13" s="27">
        <f t="shared" si="9"/>
        <v>19.1</v>
      </c>
      <c r="R13" s="42">
        <v>56263</v>
      </c>
      <c r="S13" s="30">
        <v>23262</v>
      </c>
      <c r="T13" s="27">
        <f t="shared" si="10"/>
        <v>41.3</v>
      </c>
      <c r="U13" s="43">
        <v>135673</v>
      </c>
      <c r="V13" s="30">
        <v>149409</v>
      </c>
      <c r="W13" s="27">
        <f t="shared" si="11"/>
        <v>110.1</v>
      </c>
      <c r="X13" s="44">
        <v>78899</v>
      </c>
      <c r="Y13" s="44">
        <v>89743</v>
      </c>
      <c r="Z13" s="27">
        <f t="shared" si="12"/>
        <v>113.7</v>
      </c>
      <c r="AA13" s="27">
        <f t="shared" si="13"/>
        <v>24.2</v>
      </c>
      <c r="AB13" s="27">
        <f t="shared" si="14"/>
        <v>27.6</v>
      </c>
      <c r="AC13" s="27">
        <f t="shared" si="15"/>
        <v>3034.6</v>
      </c>
      <c r="AD13" s="27">
        <f t="shared" si="1"/>
        <v>3478.4</v>
      </c>
      <c r="AE13" s="45">
        <v>62418</v>
      </c>
      <c r="AF13" s="24">
        <v>69082</v>
      </c>
      <c r="AG13" s="27">
        <f>AF13/AE13*100</f>
        <v>110.7</v>
      </c>
      <c r="AH13" s="27">
        <f t="shared" si="16"/>
        <v>79.1</v>
      </c>
      <c r="AI13" s="27">
        <f t="shared" si="2"/>
        <v>77</v>
      </c>
      <c r="AJ13" s="45">
        <v>4189</v>
      </c>
      <c r="AK13" s="24">
        <v>4284</v>
      </c>
      <c r="AL13" s="27">
        <f t="shared" si="17"/>
        <v>102.3</v>
      </c>
      <c r="AM13" s="45">
        <v>9182</v>
      </c>
      <c r="AN13" s="30">
        <v>13601</v>
      </c>
      <c r="AO13" s="27">
        <f t="shared" si="18"/>
        <v>148.1</v>
      </c>
      <c r="AP13" s="27">
        <f t="shared" si="19"/>
        <v>11.6</v>
      </c>
      <c r="AQ13" s="27">
        <f t="shared" si="20"/>
        <v>15.2</v>
      </c>
      <c r="AR13" s="45">
        <v>155</v>
      </c>
      <c r="AS13" s="24">
        <v>492</v>
      </c>
      <c r="AT13" s="27">
        <f aca="true" t="shared" si="49" ref="AT13:AT32">AS13/AR13*100</f>
        <v>317.4</v>
      </c>
      <c r="AU13" s="46">
        <v>5297</v>
      </c>
      <c r="AV13" s="24">
        <v>8722</v>
      </c>
      <c r="AW13" s="27">
        <f t="shared" si="21"/>
        <v>164.7</v>
      </c>
      <c r="AX13" s="47">
        <v>3730</v>
      </c>
      <c r="AY13" s="24">
        <v>4387</v>
      </c>
      <c r="AZ13" s="27">
        <f t="shared" si="22"/>
        <v>117.6</v>
      </c>
      <c r="BA13" s="24">
        <f t="shared" si="23"/>
        <v>3110</v>
      </c>
      <c r="BB13" s="24">
        <f t="shared" si="24"/>
        <v>2776</v>
      </c>
      <c r="BC13" s="27">
        <f t="shared" si="25"/>
        <v>89.3</v>
      </c>
      <c r="BD13" s="48">
        <v>299640</v>
      </c>
      <c r="BE13" s="49">
        <v>329031.4922</v>
      </c>
      <c r="BF13" s="25">
        <f t="shared" si="26"/>
        <v>109.8</v>
      </c>
      <c r="BG13" s="52">
        <v>147040</v>
      </c>
      <c r="BH13" s="51">
        <v>178359</v>
      </c>
      <c r="BI13" s="27">
        <f t="shared" si="27"/>
        <v>121.3</v>
      </c>
      <c r="BJ13" s="27">
        <f t="shared" si="28"/>
        <v>49.1</v>
      </c>
      <c r="BK13" s="27">
        <f t="shared" si="29"/>
        <v>54.2</v>
      </c>
      <c r="BL13" s="52">
        <v>16011</v>
      </c>
      <c r="BM13" s="51">
        <v>16018</v>
      </c>
      <c r="BN13" s="27">
        <f t="shared" si="30"/>
        <v>100</v>
      </c>
      <c r="BO13" s="27">
        <f t="shared" si="31"/>
        <v>5.3</v>
      </c>
      <c r="BP13" s="27">
        <f t="shared" si="32"/>
        <v>4.9</v>
      </c>
      <c r="BQ13" s="30"/>
      <c r="BR13" s="30"/>
      <c r="BS13" s="27" t="e">
        <f t="shared" si="33"/>
        <v>#DIV/0!</v>
      </c>
      <c r="BT13" s="27">
        <f t="shared" si="34"/>
        <v>0</v>
      </c>
      <c r="BU13" s="27">
        <f t="shared" si="35"/>
        <v>0</v>
      </c>
      <c r="BV13" s="52">
        <v>36723</v>
      </c>
      <c r="BW13" s="51">
        <v>48047</v>
      </c>
      <c r="BX13" s="27">
        <f t="shared" si="36"/>
        <v>130.8</v>
      </c>
      <c r="BY13" s="27">
        <f t="shared" si="37"/>
        <v>12.3</v>
      </c>
      <c r="BZ13" s="27">
        <f t="shared" si="38"/>
        <v>14.6</v>
      </c>
      <c r="CA13" s="24">
        <f t="shared" si="39"/>
        <v>99866</v>
      </c>
      <c r="CB13" s="24">
        <f t="shared" si="40"/>
        <v>86607</v>
      </c>
      <c r="CC13" s="27">
        <f t="shared" si="41"/>
        <v>86.7</v>
      </c>
      <c r="CD13" s="27">
        <f t="shared" si="42"/>
        <v>33.3</v>
      </c>
      <c r="CE13" s="27">
        <f t="shared" si="43"/>
        <v>26.3</v>
      </c>
      <c r="CF13" s="24">
        <f t="shared" si="44"/>
        <v>11525</v>
      </c>
      <c r="CG13" s="24">
        <f t="shared" si="3"/>
        <v>12753</v>
      </c>
      <c r="CH13" s="24">
        <f t="shared" si="45"/>
        <v>26427</v>
      </c>
      <c r="CI13" s="24">
        <f t="shared" si="46"/>
        <v>-4222</v>
      </c>
      <c r="CJ13" s="24"/>
      <c r="CK13" s="24"/>
      <c r="CL13" s="31" t="e">
        <f t="shared" si="47"/>
        <v>#DIV/0!</v>
      </c>
      <c r="CM13" s="24"/>
      <c r="CN13" s="24"/>
      <c r="CO13" s="31" t="e">
        <f t="shared" si="48"/>
        <v>#DIV/0!</v>
      </c>
      <c r="CP13" s="27"/>
      <c r="CQ13" s="27"/>
      <c r="CR13" s="27"/>
      <c r="CS13" s="27"/>
      <c r="CT13" s="27"/>
      <c r="CU13" s="27"/>
      <c r="CV13" s="28">
        <f aca="true" t="shared" si="50" ref="CV13:CV32">SUM(CW13:CY13)</f>
        <v>6359</v>
      </c>
      <c r="CW13" s="50">
        <v>1600</v>
      </c>
      <c r="CX13" s="50">
        <v>3082</v>
      </c>
      <c r="CY13" s="26">
        <f aca="true" t="shared" si="51" ref="CY13:CY31">CZ13+DA13</f>
        <v>1677</v>
      </c>
      <c r="CZ13" s="50">
        <v>1677</v>
      </c>
      <c r="DA13" s="50"/>
    </row>
    <row r="14" spans="1:105" ht="31.5" customHeight="1">
      <c r="A14" s="21">
        <v>4</v>
      </c>
      <c r="B14" s="23" t="s">
        <v>22</v>
      </c>
      <c r="C14" s="24">
        <v>69</v>
      </c>
      <c r="D14" s="27">
        <v>68</v>
      </c>
      <c r="E14" s="39">
        <v>682695</v>
      </c>
      <c r="F14" s="30">
        <v>704970</v>
      </c>
      <c r="G14" s="25">
        <f t="shared" si="0"/>
        <v>103.3</v>
      </c>
      <c r="H14" s="40">
        <v>484131</v>
      </c>
      <c r="I14" s="30">
        <v>496107</v>
      </c>
      <c r="J14" s="26">
        <f t="shared" si="4"/>
        <v>102.5</v>
      </c>
      <c r="K14" s="27">
        <f t="shared" si="5"/>
        <v>70.9</v>
      </c>
      <c r="L14" s="27">
        <f t="shared" si="6"/>
        <v>70.4</v>
      </c>
      <c r="M14" s="41">
        <v>119918</v>
      </c>
      <c r="N14" s="30">
        <v>99728</v>
      </c>
      <c r="O14" s="27">
        <f t="shared" si="7"/>
        <v>83.2</v>
      </c>
      <c r="P14" s="27">
        <f t="shared" si="8"/>
        <v>17.6</v>
      </c>
      <c r="Q14" s="27">
        <f t="shared" si="9"/>
        <v>14.1</v>
      </c>
      <c r="R14" s="42">
        <v>47125</v>
      </c>
      <c r="S14" s="30">
        <v>27981</v>
      </c>
      <c r="T14" s="27">
        <f t="shared" si="10"/>
        <v>59.4</v>
      </c>
      <c r="U14" s="43">
        <v>317155</v>
      </c>
      <c r="V14" s="30">
        <v>365935</v>
      </c>
      <c r="W14" s="27">
        <f t="shared" si="11"/>
        <v>115.4</v>
      </c>
      <c r="X14" s="44">
        <v>198565</v>
      </c>
      <c r="Y14" s="44">
        <v>208863</v>
      </c>
      <c r="Z14" s="27">
        <f t="shared" si="12"/>
        <v>105.2</v>
      </c>
      <c r="AA14" s="27">
        <f t="shared" si="13"/>
        <v>29.1</v>
      </c>
      <c r="AB14" s="27">
        <f t="shared" si="14"/>
        <v>29.6</v>
      </c>
      <c r="AC14" s="27">
        <f t="shared" si="15"/>
        <v>2877.8</v>
      </c>
      <c r="AD14" s="27">
        <f t="shared" si="1"/>
        <v>3071.5</v>
      </c>
      <c r="AE14" s="45">
        <v>123787</v>
      </c>
      <c r="AF14" s="24">
        <v>138824</v>
      </c>
      <c r="AG14" s="27">
        <f aca="true" t="shared" si="52" ref="AG14:AG32">AF14/AE14*100</f>
        <v>112.1</v>
      </c>
      <c r="AH14" s="27">
        <f t="shared" si="16"/>
        <v>62.3</v>
      </c>
      <c r="AI14" s="27">
        <f t="shared" si="2"/>
        <v>66.5</v>
      </c>
      <c r="AJ14" s="45">
        <v>17286</v>
      </c>
      <c r="AK14" s="24">
        <v>16620</v>
      </c>
      <c r="AL14" s="27">
        <f t="shared" si="17"/>
        <v>96.1</v>
      </c>
      <c r="AM14" s="45">
        <v>48702</v>
      </c>
      <c r="AN14" s="24">
        <v>42696</v>
      </c>
      <c r="AO14" s="27">
        <f t="shared" si="18"/>
        <v>87.7</v>
      </c>
      <c r="AP14" s="27">
        <f t="shared" si="19"/>
        <v>24.5</v>
      </c>
      <c r="AQ14" s="27">
        <f t="shared" si="20"/>
        <v>20.4</v>
      </c>
      <c r="AR14" s="45">
        <v>1514</v>
      </c>
      <c r="AS14" s="24">
        <v>1727</v>
      </c>
      <c r="AT14" s="27">
        <f t="shared" si="49"/>
        <v>114.1</v>
      </c>
      <c r="AU14" s="46">
        <v>14424</v>
      </c>
      <c r="AV14" s="24">
        <v>16260</v>
      </c>
      <c r="AW14" s="27">
        <f t="shared" si="21"/>
        <v>112.7</v>
      </c>
      <c r="AX14" s="47">
        <v>32763</v>
      </c>
      <c r="AY14" s="24">
        <v>24710</v>
      </c>
      <c r="AZ14" s="27">
        <f t="shared" si="22"/>
        <v>75.4</v>
      </c>
      <c r="BA14" s="24">
        <f t="shared" si="23"/>
        <v>8791</v>
      </c>
      <c r="BB14" s="24">
        <f t="shared" si="24"/>
        <v>10723</v>
      </c>
      <c r="BC14" s="27">
        <f t="shared" si="25"/>
        <v>122</v>
      </c>
      <c r="BD14" s="48">
        <v>649328</v>
      </c>
      <c r="BE14" s="49">
        <v>752924.7045</v>
      </c>
      <c r="BF14" s="25">
        <f t="shared" si="26"/>
        <v>116</v>
      </c>
      <c r="BG14" s="52">
        <v>342977</v>
      </c>
      <c r="BH14" s="51">
        <v>405557</v>
      </c>
      <c r="BI14" s="27">
        <f t="shared" si="27"/>
        <v>118.2</v>
      </c>
      <c r="BJ14" s="27">
        <f t="shared" si="28"/>
        <v>52.8</v>
      </c>
      <c r="BK14" s="27">
        <f t="shared" si="29"/>
        <v>53.9</v>
      </c>
      <c r="BL14" s="52">
        <v>32711</v>
      </c>
      <c r="BM14" s="51">
        <v>36635</v>
      </c>
      <c r="BN14" s="27">
        <f t="shared" si="30"/>
        <v>112</v>
      </c>
      <c r="BO14" s="27">
        <f t="shared" si="31"/>
        <v>5</v>
      </c>
      <c r="BP14" s="27">
        <f t="shared" si="32"/>
        <v>4.9</v>
      </c>
      <c r="BQ14" s="30"/>
      <c r="BR14" s="30"/>
      <c r="BS14" s="27" t="e">
        <f t="shared" si="33"/>
        <v>#DIV/0!</v>
      </c>
      <c r="BT14" s="27">
        <f t="shared" si="34"/>
        <v>0</v>
      </c>
      <c r="BU14" s="27">
        <f t="shared" si="35"/>
        <v>0</v>
      </c>
      <c r="BV14" s="52">
        <v>89068</v>
      </c>
      <c r="BW14" s="51">
        <v>125528</v>
      </c>
      <c r="BX14" s="27">
        <f t="shared" si="36"/>
        <v>140.9</v>
      </c>
      <c r="BY14" s="27">
        <f t="shared" si="37"/>
        <v>13.7</v>
      </c>
      <c r="BZ14" s="27">
        <f t="shared" si="38"/>
        <v>16.7</v>
      </c>
      <c r="CA14" s="24">
        <f t="shared" si="39"/>
        <v>184572</v>
      </c>
      <c r="CB14" s="24">
        <f t="shared" si="40"/>
        <v>185205</v>
      </c>
      <c r="CC14" s="27">
        <f t="shared" si="41"/>
        <v>100.3</v>
      </c>
      <c r="CD14" s="27">
        <f t="shared" si="42"/>
        <v>28.4</v>
      </c>
      <c r="CE14" s="27">
        <f t="shared" si="43"/>
        <v>24.6</v>
      </c>
      <c r="CF14" s="24">
        <f t="shared" si="44"/>
        <v>9411</v>
      </c>
      <c r="CG14" s="24">
        <f t="shared" si="3"/>
        <v>11072</v>
      </c>
      <c r="CH14" s="24">
        <f t="shared" si="45"/>
        <v>33367</v>
      </c>
      <c r="CI14" s="24">
        <f t="shared" si="46"/>
        <v>-47955</v>
      </c>
      <c r="CJ14" s="24"/>
      <c r="CK14" s="24">
        <v>45000</v>
      </c>
      <c r="CL14" s="35" t="e">
        <f t="shared" si="47"/>
        <v>#DIV/0!</v>
      </c>
      <c r="CM14" s="24"/>
      <c r="CN14" s="24"/>
      <c r="CO14" s="35" t="e">
        <f t="shared" si="48"/>
        <v>#DIV/0!</v>
      </c>
      <c r="CP14" s="27"/>
      <c r="CQ14" s="27"/>
      <c r="CR14" s="27"/>
      <c r="CS14" s="27"/>
      <c r="CT14" s="27"/>
      <c r="CU14" s="27"/>
      <c r="CV14" s="28">
        <f t="shared" si="50"/>
        <v>13192</v>
      </c>
      <c r="CW14" s="50">
        <v>6934</v>
      </c>
      <c r="CX14" s="50">
        <v>6226</v>
      </c>
      <c r="CY14" s="26">
        <f t="shared" si="51"/>
        <v>32</v>
      </c>
      <c r="CZ14" s="50">
        <v>32</v>
      </c>
      <c r="DA14" s="50"/>
    </row>
    <row r="15" spans="1:105" ht="24" customHeight="1">
      <c r="A15" s="21">
        <v>5</v>
      </c>
      <c r="B15" s="23" t="s">
        <v>6</v>
      </c>
      <c r="C15" s="24">
        <v>22</v>
      </c>
      <c r="D15" s="27">
        <v>20.8</v>
      </c>
      <c r="E15" s="39">
        <v>328852</v>
      </c>
      <c r="F15" s="30">
        <v>378435</v>
      </c>
      <c r="G15" s="25">
        <f t="shared" si="0"/>
        <v>115.1</v>
      </c>
      <c r="H15" s="40">
        <v>267801</v>
      </c>
      <c r="I15" s="30">
        <v>309492</v>
      </c>
      <c r="J15" s="26">
        <f t="shared" si="4"/>
        <v>115.6</v>
      </c>
      <c r="K15" s="27">
        <f t="shared" si="5"/>
        <v>81.4</v>
      </c>
      <c r="L15" s="27">
        <f t="shared" si="6"/>
        <v>81.8</v>
      </c>
      <c r="M15" s="41">
        <v>84400</v>
      </c>
      <c r="N15" s="30">
        <v>110352</v>
      </c>
      <c r="O15" s="27">
        <f t="shared" si="7"/>
        <v>130.7</v>
      </c>
      <c r="P15" s="27">
        <f t="shared" si="8"/>
        <v>25.7</v>
      </c>
      <c r="Q15" s="27">
        <f t="shared" si="9"/>
        <v>29.2</v>
      </c>
      <c r="R15" s="42">
        <v>36390</v>
      </c>
      <c r="S15" s="30">
        <v>28918</v>
      </c>
      <c r="T15" s="27">
        <f t="shared" si="10"/>
        <v>79.5</v>
      </c>
      <c r="U15" s="43">
        <v>147948</v>
      </c>
      <c r="V15" s="30">
        <v>170562</v>
      </c>
      <c r="W15" s="27">
        <f t="shared" si="11"/>
        <v>115.3</v>
      </c>
      <c r="X15" s="44">
        <v>61051</v>
      </c>
      <c r="Y15" s="44">
        <v>68942</v>
      </c>
      <c r="Z15" s="27">
        <f t="shared" si="12"/>
        <v>112.9</v>
      </c>
      <c r="AA15" s="27">
        <f t="shared" si="13"/>
        <v>18.6</v>
      </c>
      <c r="AB15" s="27">
        <f t="shared" si="14"/>
        <v>18.2</v>
      </c>
      <c r="AC15" s="27">
        <f t="shared" si="15"/>
        <v>2775</v>
      </c>
      <c r="AD15" s="27">
        <f t="shared" si="1"/>
        <v>3314.5</v>
      </c>
      <c r="AE15" s="45">
        <v>49016</v>
      </c>
      <c r="AF15" s="24">
        <v>54193</v>
      </c>
      <c r="AG15" s="27">
        <f t="shared" si="52"/>
        <v>110.6</v>
      </c>
      <c r="AH15" s="27">
        <f t="shared" si="16"/>
        <v>80.3</v>
      </c>
      <c r="AI15" s="27">
        <f t="shared" si="2"/>
        <v>78.6</v>
      </c>
      <c r="AJ15" s="45">
        <v>2792</v>
      </c>
      <c r="AK15" s="24">
        <v>2712</v>
      </c>
      <c r="AL15" s="27">
        <f t="shared" si="17"/>
        <v>97.1</v>
      </c>
      <c r="AM15" s="45">
        <v>6271</v>
      </c>
      <c r="AN15" s="24">
        <v>8016</v>
      </c>
      <c r="AO15" s="27">
        <f t="shared" si="18"/>
        <v>127.8</v>
      </c>
      <c r="AP15" s="27">
        <f t="shared" si="19"/>
        <v>10.3</v>
      </c>
      <c r="AQ15" s="27">
        <f t="shared" si="20"/>
        <v>11.6</v>
      </c>
      <c r="AR15" s="45">
        <v>489</v>
      </c>
      <c r="AS15" s="24">
        <v>794</v>
      </c>
      <c r="AT15" s="27">
        <f t="shared" si="49"/>
        <v>162.4</v>
      </c>
      <c r="AU15" s="46">
        <v>3023</v>
      </c>
      <c r="AV15" s="24">
        <v>3154</v>
      </c>
      <c r="AW15" s="27">
        <f t="shared" si="21"/>
        <v>104.3</v>
      </c>
      <c r="AX15" s="47">
        <v>2760</v>
      </c>
      <c r="AY15" s="24">
        <v>4068</v>
      </c>
      <c r="AZ15" s="27">
        <f t="shared" si="22"/>
        <v>147.4</v>
      </c>
      <c r="BA15" s="24">
        <f t="shared" si="23"/>
        <v>2971</v>
      </c>
      <c r="BB15" s="24">
        <f t="shared" si="24"/>
        <v>4021</v>
      </c>
      <c r="BC15" s="27">
        <f t="shared" si="25"/>
        <v>135.3</v>
      </c>
      <c r="BD15" s="48">
        <v>335135</v>
      </c>
      <c r="BE15" s="49">
        <v>371292.6094</v>
      </c>
      <c r="BF15" s="25">
        <f t="shared" si="26"/>
        <v>110.8</v>
      </c>
      <c r="BG15" s="52">
        <v>151821</v>
      </c>
      <c r="BH15" s="51">
        <v>176068</v>
      </c>
      <c r="BI15" s="27">
        <f t="shared" si="27"/>
        <v>116</v>
      </c>
      <c r="BJ15" s="27">
        <f t="shared" si="28"/>
        <v>45.3</v>
      </c>
      <c r="BK15" s="27">
        <f t="shared" si="29"/>
        <v>47.4</v>
      </c>
      <c r="BL15" s="52">
        <v>28461</v>
      </c>
      <c r="BM15" s="51">
        <v>29659</v>
      </c>
      <c r="BN15" s="27">
        <f t="shared" si="30"/>
        <v>104.2</v>
      </c>
      <c r="BO15" s="27">
        <f t="shared" si="31"/>
        <v>8.5</v>
      </c>
      <c r="BP15" s="27">
        <f t="shared" si="32"/>
        <v>8</v>
      </c>
      <c r="BQ15" s="30"/>
      <c r="BR15" s="30"/>
      <c r="BS15" s="27" t="e">
        <f t="shared" si="33"/>
        <v>#DIV/0!</v>
      </c>
      <c r="BT15" s="27">
        <f t="shared" si="34"/>
        <v>0</v>
      </c>
      <c r="BU15" s="27">
        <f t="shared" si="35"/>
        <v>0</v>
      </c>
      <c r="BV15" s="52">
        <v>41440</v>
      </c>
      <c r="BW15" s="51">
        <v>50497</v>
      </c>
      <c r="BX15" s="27">
        <f t="shared" si="36"/>
        <v>121.9</v>
      </c>
      <c r="BY15" s="27">
        <f t="shared" si="37"/>
        <v>12.4</v>
      </c>
      <c r="BZ15" s="27">
        <f t="shared" si="38"/>
        <v>13.6</v>
      </c>
      <c r="CA15" s="24">
        <f t="shared" si="39"/>
        <v>113413</v>
      </c>
      <c r="CB15" s="24">
        <f t="shared" si="40"/>
        <v>115069</v>
      </c>
      <c r="CC15" s="27">
        <f t="shared" si="41"/>
        <v>101.5</v>
      </c>
      <c r="CD15" s="27">
        <f t="shared" si="42"/>
        <v>33.8</v>
      </c>
      <c r="CE15" s="27">
        <f t="shared" si="43"/>
        <v>31</v>
      </c>
      <c r="CF15" s="24">
        <f t="shared" si="44"/>
        <v>15233</v>
      </c>
      <c r="CG15" s="24">
        <f t="shared" si="3"/>
        <v>17851</v>
      </c>
      <c r="CH15" s="24">
        <f t="shared" si="45"/>
        <v>-6283</v>
      </c>
      <c r="CI15" s="24">
        <f t="shared" si="46"/>
        <v>7142</v>
      </c>
      <c r="CJ15" s="24"/>
      <c r="CK15" s="24"/>
      <c r="CL15" s="31" t="e">
        <f t="shared" si="47"/>
        <v>#DIV/0!</v>
      </c>
      <c r="CM15" s="24"/>
      <c r="CN15" s="24"/>
      <c r="CO15" s="31" t="e">
        <f t="shared" si="48"/>
        <v>#DIV/0!</v>
      </c>
      <c r="CP15" s="27"/>
      <c r="CQ15" s="27"/>
      <c r="CR15" s="27"/>
      <c r="CS15" s="27"/>
      <c r="CT15" s="27"/>
      <c r="CU15" s="27"/>
      <c r="CV15" s="28">
        <f t="shared" si="50"/>
        <v>3027</v>
      </c>
      <c r="CW15" s="50">
        <v>2140</v>
      </c>
      <c r="CX15" s="50">
        <v>751</v>
      </c>
      <c r="CY15" s="26">
        <f t="shared" si="51"/>
        <v>136</v>
      </c>
      <c r="CZ15" s="50">
        <v>136</v>
      </c>
      <c r="DA15" s="50"/>
    </row>
    <row r="16" spans="1:105" ht="22.5" customHeight="1">
      <c r="A16" s="21">
        <v>6</v>
      </c>
      <c r="B16" s="23" t="s">
        <v>7</v>
      </c>
      <c r="C16" s="24">
        <v>33</v>
      </c>
      <c r="D16" s="27">
        <v>32</v>
      </c>
      <c r="E16" s="39">
        <v>529998</v>
      </c>
      <c r="F16" s="30">
        <v>367028</v>
      </c>
      <c r="G16" s="25">
        <f t="shared" si="0"/>
        <v>69.3</v>
      </c>
      <c r="H16" s="40">
        <v>444742</v>
      </c>
      <c r="I16" s="30">
        <v>278071</v>
      </c>
      <c r="J16" s="26">
        <f t="shared" si="4"/>
        <v>62.5</v>
      </c>
      <c r="K16" s="27">
        <f t="shared" si="5"/>
        <v>83.9</v>
      </c>
      <c r="L16" s="27">
        <f t="shared" si="6"/>
        <v>75.8</v>
      </c>
      <c r="M16" s="41">
        <v>108180</v>
      </c>
      <c r="N16" s="30">
        <v>87218</v>
      </c>
      <c r="O16" s="27">
        <f t="shared" si="7"/>
        <v>80.6</v>
      </c>
      <c r="P16" s="27">
        <f t="shared" si="8"/>
        <v>20.4</v>
      </c>
      <c r="Q16" s="27">
        <f t="shared" si="9"/>
        <v>23.8</v>
      </c>
      <c r="R16" s="42">
        <v>155689</v>
      </c>
      <c r="S16" s="30">
        <v>7227</v>
      </c>
      <c r="T16" s="27">
        <f t="shared" si="10"/>
        <v>4.6</v>
      </c>
      <c r="U16" s="43">
        <v>173630</v>
      </c>
      <c r="V16" s="30">
        <v>182731</v>
      </c>
      <c r="W16" s="27">
        <f t="shared" si="11"/>
        <v>105.2</v>
      </c>
      <c r="X16" s="44">
        <v>85256</v>
      </c>
      <c r="Y16" s="44">
        <v>88957</v>
      </c>
      <c r="Z16" s="27">
        <f t="shared" si="12"/>
        <v>104.3</v>
      </c>
      <c r="AA16" s="27">
        <f t="shared" si="13"/>
        <v>16.1</v>
      </c>
      <c r="AB16" s="27">
        <f t="shared" si="14"/>
        <v>24.2</v>
      </c>
      <c r="AC16" s="27">
        <f t="shared" si="15"/>
        <v>2583.5</v>
      </c>
      <c r="AD16" s="27">
        <f t="shared" si="1"/>
        <v>2779.9</v>
      </c>
      <c r="AE16" s="45">
        <v>59441</v>
      </c>
      <c r="AF16" s="24">
        <v>67496</v>
      </c>
      <c r="AG16" s="27">
        <f t="shared" si="52"/>
        <v>113.6</v>
      </c>
      <c r="AH16" s="27">
        <f t="shared" si="16"/>
        <v>69.7</v>
      </c>
      <c r="AI16" s="27">
        <f t="shared" si="2"/>
        <v>75.9</v>
      </c>
      <c r="AJ16" s="45">
        <v>4479</v>
      </c>
      <c r="AK16" s="24">
        <v>4317</v>
      </c>
      <c r="AL16" s="27">
        <f t="shared" si="17"/>
        <v>96.4</v>
      </c>
      <c r="AM16" s="45">
        <v>17171</v>
      </c>
      <c r="AN16" s="24">
        <v>13992</v>
      </c>
      <c r="AO16" s="27">
        <f t="shared" si="18"/>
        <v>81.5</v>
      </c>
      <c r="AP16" s="27">
        <f t="shared" si="19"/>
        <v>20.1</v>
      </c>
      <c r="AQ16" s="27">
        <f t="shared" si="20"/>
        <v>15.7</v>
      </c>
      <c r="AR16" s="45">
        <v>97</v>
      </c>
      <c r="AS16" s="24">
        <v>346</v>
      </c>
      <c r="AT16" s="27">
        <f t="shared" si="49"/>
        <v>356.7</v>
      </c>
      <c r="AU16" s="46">
        <v>9455</v>
      </c>
      <c r="AV16" s="24">
        <v>10981</v>
      </c>
      <c r="AW16" s="27">
        <f t="shared" si="21"/>
        <v>116.1</v>
      </c>
      <c r="AX16" s="47">
        <v>7619</v>
      </c>
      <c r="AY16" s="24">
        <v>2665</v>
      </c>
      <c r="AZ16" s="27">
        <f t="shared" si="22"/>
        <v>35</v>
      </c>
      <c r="BA16" s="24">
        <f t="shared" si="23"/>
        <v>4165</v>
      </c>
      <c r="BB16" s="24">
        <f t="shared" si="24"/>
        <v>3152</v>
      </c>
      <c r="BC16" s="27">
        <f t="shared" si="25"/>
        <v>75.7</v>
      </c>
      <c r="BD16" s="48">
        <v>506105</v>
      </c>
      <c r="BE16" s="49">
        <v>364913.4259</v>
      </c>
      <c r="BF16" s="25">
        <f t="shared" si="26"/>
        <v>72.1</v>
      </c>
      <c r="BG16" s="52">
        <v>178673</v>
      </c>
      <c r="BH16" s="51">
        <v>197315</v>
      </c>
      <c r="BI16" s="27">
        <f t="shared" si="27"/>
        <v>110.4</v>
      </c>
      <c r="BJ16" s="27">
        <f t="shared" si="28"/>
        <v>35.3</v>
      </c>
      <c r="BK16" s="27">
        <f t="shared" si="29"/>
        <v>54.1</v>
      </c>
      <c r="BL16" s="52">
        <v>18042</v>
      </c>
      <c r="BM16" s="51">
        <v>20905</v>
      </c>
      <c r="BN16" s="27">
        <f t="shared" si="30"/>
        <v>115.9</v>
      </c>
      <c r="BO16" s="27">
        <f t="shared" si="31"/>
        <v>3.6</v>
      </c>
      <c r="BP16" s="27">
        <f t="shared" si="32"/>
        <v>5.7</v>
      </c>
      <c r="BQ16" s="30"/>
      <c r="BR16" s="30"/>
      <c r="BS16" s="27" t="e">
        <f t="shared" si="33"/>
        <v>#DIV/0!</v>
      </c>
      <c r="BT16" s="27">
        <f t="shared" si="34"/>
        <v>0</v>
      </c>
      <c r="BU16" s="27">
        <f t="shared" si="35"/>
        <v>0</v>
      </c>
      <c r="BV16" s="52">
        <v>49522</v>
      </c>
      <c r="BW16" s="51">
        <v>57261</v>
      </c>
      <c r="BX16" s="27">
        <f t="shared" si="36"/>
        <v>115.6</v>
      </c>
      <c r="BY16" s="27">
        <f t="shared" si="37"/>
        <v>9.8</v>
      </c>
      <c r="BZ16" s="27">
        <f t="shared" si="38"/>
        <v>15.7</v>
      </c>
      <c r="CA16" s="24">
        <f t="shared" si="39"/>
        <v>259868</v>
      </c>
      <c r="CB16" s="24">
        <f t="shared" si="40"/>
        <v>89432</v>
      </c>
      <c r="CC16" s="27">
        <f t="shared" si="41"/>
        <v>34.4</v>
      </c>
      <c r="CD16" s="27">
        <f t="shared" si="42"/>
        <v>51.3</v>
      </c>
      <c r="CE16" s="27">
        <f t="shared" si="43"/>
        <v>24.5</v>
      </c>
      <c r="CF16" s="24">
        <f t="shared" si="44"/>
        <v>15337</v>
      </c>
      <c r="CG16" s="24">
        <f t="shared" si="3"/>
        <v>11404</v>
      </c>
      <c r="CH16" s="24">
        <f t="shared" si="45"/>
        <v>23893</v>
      </c>
      <c r="CI16" s="24">
        <f t="shared" si="46"/>
        <v>2115</v>
      </c>
      <c r="CJ16" s="24"/>
      <c r="CK16" s="24"/>
      <c r="CL16" s="31" t="e">
        <f t="shared" si="47"/>
        <v>#DIV/0!</v>
      </c>
      <c r="CM16" s="24"/>
      <c r="CN16" s="36" t="s">
        <v>96</v>
      </c>
      <c r="CO16" s="35" t="e">
        <f t="shared" si="48"/>
        <v>#DIV/0!</v>
      </c>
      <c r="CP16" s="27"/>
      <c r="CQ16" s="27"/>
      <c r="CR16" s="27"/>
      <c r="CS16" s="27"/>
      <c r="CT16" s="27"/>
      <c r="CU16" s="27"/>
      <c r="CV16" s="28">
        <f t="shared" si="50"/>
        <v>11267</v>
      </c>
      <c r="CW16" s="50">
        <v>2310.8</v>
      </c>
      <c r="CX16" s="50">
        <v>3603.1</v>
      </c>
      <c r="CY16" s="26">
        <f t="shared" si="51"/>
        <v>5353</v>
      </c>
      <c r="CZ16" s="50">
        <v>5353</v>
      </c>
      <c r="DA16" s="50"/>
    </row>
    <row r="17" spans="1:105" ht="24" customHeight="1">
      <c r="A17" s="21">
        <v>7</v>
      </c>
      <c r="B17" s="23" t="s">
        <v>8</v>
      </c>
      <c r="C17" s="24">
        <v>29</v>
      </c>
      <c r="D17" s="27">
        <v>29</v>
      </c>
      <c r="E17" s="39">
        <v>354566</v>
      </c>
      <c r="F17" s="30">
        <v>370716</v>
      </c>
      <c r="G17" s="25">
        <f t="shared" si="0"/>
        <v>104.6</v>
      </c>
      <c r="H17" s="40">
        <v>263746</v>
      </c>
      <c r="I17" s="30">
        <v>269365</v>
      </c>
      <c r="J17" s="26">
        <f t="shared" si="4"/>
        <v>102.1</v>
      </c>
      <c r="K17" s="27">
        <f t="shared" si="5"/>
        <v>74.4</v>
      </c>
      <c r="L17" s="27">
        <f t="shared" si="6"/>
        <v>72.7</v>
      </c>
      <c r="M17" s="41">
        <v>56308</v>
      </c>
      <c r="N17" s="30">
        <v>49768</v>
      </c>
      <c r="O17" s="27">
        <f t="shared" si="7"/>
        <v>88.4</v>
      </c>
      <c r="P17" s="27">
        <f t="shared" si="8"/>
        <v>15.9</v>
      </c>
      <c r="Q17" s="27">
        <f t="shared" si="9"/>
        <v>13.4</v>
      </c>
      <c r="R17" s="42">
        <v>18992</v>
      </c>
      <c r="S17" s="30">
        <v>4712</v>
      </c>
      <c r="T17" s="27">
        <f t="shared" si="10"/>
        <v>24.8</v>
      </c>
      <c r="U17" s="43">
        <v>184389</v>
      </c>
      <c r="V17" s="30">
        <v>214590</v>
      </c>
      <c r="W17" s="27">
        <f t="shared" si="11"/>
        <v>116.4</v>
      </c>
      <c r="X17" s="44">
        <v>90820</v>
      </c>
      <c r="Y17" s="44">
        <v>101351</v>
      </c>
      <c r="Z17" s="27">
        <f t="shared" si="12"/>
        <v>111.6</v>
      </c>
      <c r="AA17" s="27">
        <f t="shared" si="13"/>
        <v>25.6</v>
      </c>
      <c r="AB17" s="27">
        <f t="shared" si="14"/>
        <v>27.3</v>
      </c>
      <c r="AC17" s="27">
        <f t="shared" si="15"/>
        <v>3131.7</v>
      </c>
      <c r="AD17" s="27">
        <f t="shared" si="1"/>
        <v>3494.9</v>
      </c>
      <c r="AE17" s="45">
        <v>75296</v>
      </c>
      <c r="AF17" s="24">
        <v>87661</v>
      </c>
      <c r="AG17" s="27">
        <f t="shared" si="52"/>
        <v>116.4</v>
      </c>
      <c r="AH17" s="27">
        <f t="shared" si="16"/>
        <v>82.9</v>
      </c>
      <c r="AI17" s="27">
        <f t="shared" si="2"/>
        <v>86.5</v>
      </c>
      <c r="AJ17" s="45">
        <v>3357</v>
      </c>
      <c r="AK17" s="24">
        <v>2811</v>
      </c>
      <c r="AL17" s="27">
        <f t="shared" si="17"/>
        <v>83.7</v>
      </c>
      <c r="AM17" s="45">
        <v>9701</v>
      </c>
      <c r="AN17" s="24">
        <v>6725</v>
      </c>
      <c r="AO17" s="27">
        <f t="shared" si="18"/>
        <v>69.3</v>
      </c>
      <c r="AP17" s="27">
        <f t="shared" si="19"/>
        <v>10.7</v>
      </c>
      <c r="AQ17" s="27">
        <f t="shared" si="20"/>
        <v>6.6</v>
      </c>
      <c r="AR17" s="45">
        <v>173</v>
      </c>
      <c r="AS17" s="24">
        <v>397</v>
      </c>
      <c r="AT17" s="27">
        <f t="shared" si="49"/>
        <v>229.5</v>
      </c>
      <c r="AU17" s="46">
        <v>7605</v>
      </c>
      <c r="AV17" s="24">
        <v>3974</v>
      </c>
      <c r="AW17" s="27">
        <f t="shared" si="21"/>
        <v>52.3</v>
      </c>
      <c r="AX17" s="47">
        <v>1922</v>
      </c>
      <c r="AY17" s="24">
        <v>2354</v>
      </c>
      <c r="AZ17" s="27">
        <f t="shared" si="22"/>
        <v>122.5</v>
      </c>
      <c r="BA17" s="24">
        <f t="shared" si="23"/>
        <v>2467</v>
      </c>
      <c r="BB17" s="24">
        <f t="shared" si="24"/>
        <v>4154</v>
      </c>
      <c r="BC17" s="27">
        <f t="shared" si="25"/>
        <v>168.4</v>
      </c>
      <c r="BD17" s="48">
        <v>326136</v>
      </c>
      <c r="BE17" s="49">
        <v>371974.8241</v>
      </c>
      <c r="BF17" s="25">
        <f t="shared" si="26"/>
        <v>114.1</v>
      </c>
      <c r="BG17" s="52">
        <v>172063</v>
      </c>
      <c r="BH17" s="51">
        <v>211757</v>
      </c>
      <c r="BI17" s="27">
        <f t="shared" si="27"/>
        <v>123.1</v>
      </c>
      <c r="BJ17" s="27">
        <f t="shared" si="28"/>
        <v>52.8</v>
      </c>
      <c r="BK17" s="27">
        <f t="shared" si="29"/>
        <v>56.9</v>
      </c>
      <c r="BL17" s="52">
        <v>20632</v>
      </c>
      <c r="BM17" s="51">
        <v>21770</v>
      </c>
      <c r="BN17" s="27">
        <f t="shared" si="30"/>
        <v>105.5</v>
      </c>
      <c r="BO17" s="27">
        <f t="shared" si="31"/>
        <v>6.3</v>
      </c>
      <c r="BP17" s="27">
        <f t="shared" si="32"/>
        <v>5.9</v>
      </c>
      <c r="BQ17" s="30"/>
      <c r="BR17" s="30"/>
      <c r="BS17" s="27" t="e">
        <f t="shared" si="33"/>
        <v>#DIV/0!</v>
      </c>
      <c r="BT17" s="27">
        <f t="shared" si="34"/>
        <v>0</v>
      </c>
      <c r="BU17" s="27">
        <f t="shared" si="35"/>
        <v>0</v>
      </c>
      <c r="BV17" s="52">
        <v>42670</v>
      </c>
      <c r="BW17" s="51">
        <v>55173</v>
      </c>
      <c r="BX17" s="27">
        <f t="shared" si="36"/>
        <v>129.3</v>
      </c>
      <c r="BY17" s="27">
        <f t="shared" si="37"/>
        <v>13.1</v>
      </c>
      <c r="BZ17" s="27">
        <f t="shared" si="38"/>
        <v>14.8</v>
      </c>
      <c r="CA17" s="24">
        <f t="shared" si="39"/>
        <v>90771</v>
      </c>
      <c r="CB17" s="24">
        <f t="shared" si="40"/>
        <v>83275</v>
      </c>
      <c r="CC17" s="27">
        <f t="shared" si="41"/>
        <v>91.7</v>
      </c>
      <c r="CD17" s="27">
        <f t="shared" si="42"/>
        <v>27.8</v>
      </c>
      <c r="CE17" s="27">
        <f t="shared" si="43"/>
        <v>22.4</v>
      </c>
      <c r="CF17" s="24">
        <f t="shared" si="44"/>
        <v>11246</v>
      </c>
      <c r="CG17" s="24">
        <f t="shared" si="3"/>
        <v>12827</v>
      </c>
      <c r="CH17" s="24">
        <f t="shared" si="45"/>
        <v>28430</v>
      </c>
      <c r="CI17" s="24">
        <f t="shared" si="46"/>
        <v>-1259</v>
      </c>
      <c r="CJ17" s="24"/>
      <c r="CK17" s="24"/>
      <c r="CL17" s="31" t="e">
        <f t="shared" si="47"/>
        <v>#DIV/0!</v>
      </c>
      <c r="CM17" s="36" t="s">
        <v>97</v>
      </c>
      <c r="CN17" s="36" t="s">
        <v>98</v>
      </c>
      <c r="CO17" s="27">
        <f t="shared" si="48"/>
        <v>102.4</v>
      </c>
      <c r="CP17" s="27"/>
      <c r="CQ17" s="27"/>
      <c r="CR17" s="27"/>
      <c r="CS17" s="27"/>
      <c r="CT17" s="27"/>
      <c r="CU17" s="27"/>
      <c r="CV17" s="28">
        <f t="shared" si="50"/>
        <v>11070</v>
      </c>
      <c r="CW17" s="50">
        <v>5050.1</v>
      </c>
      <c r="CX17" s="50">
        <v>4586.8</v>
      </c>
      <c r="CY17" s="26">
        <f t="shared" si="51"/>
        <v>1432.7</v>
      </c>
      <c r="CZ17" s="50">
        <v>1432.7</v>
      </c>
      <c r="DA17" s="50"/>
    </row>
    <row r="18" spans="1:105" ht="24.75" customHeight="1">
      <c r="A18" s="21">
        <v>8</v>
      </c>
      <c r="B18" s="23" t="s">
        <v>9</v>
      </c>
      <c r="C18" s="24">
        <v>24</v>
      </c>
      <c r="D18" s="27">
        <v>23</v>
      </c>
      <c r="E18" s="39">
        <v>422341</v>
      </c>
      <c r="F18" s="30">
        <v>402685</v>
      </c>
      <c r="G18" s="25">
        <f t="shared" si="0"/>
        <v>95.3</v>
      </c>
      <c r="H18" s="40">
        <v>349013</v>
      </c>
      <c r="I18" s="30">
        <v>312922</v>
      </c>
      <c r="J18" s="26">
        <f t="shared" si="4"/>
        <v>89.7</v>
      </c>
      <c r="K18" s="27">
        <f t="shared" si="5"/>
        <v>82.6</v>
      </c>
      <c r="L18" s="27">
        <f t="shared" si="6"/>
        <v>77.7</v>
      </c>
      <c r="M18" s="41">
        <v>98712</v>
      </c>
      <c r="N18" s="30">
        <v>88468</v>
      </c>
      <c r="O18" s="27">
        <f t="shared" si="7"/>
        <v>89.6</v>
      </c>
      <c r="P18" s="27">
        <f t="shared" si="8"/>
        <v>23.4</v>
      </c>
      <c r="Q18" s="27">
        <f t="shared" si="9"/>
        <v>22</v>
      </c>
      <c r="R18" s="42">
        <v>82284</v>
      </c>
      <c r="S18" s="30">
        <v>22429</v>
      </c>
      <c r="T18" s="27">
        <f t="shared" si="10"/>
        <v>27.3</v>
      </c>
      <c r="U18" s="43">
        <v>169684</v>
      </c>
      <c r="V18" s="30">
        <v>181717</v>
      </c>
      <c r="W18" s="27">
        <f t="shared" si="11"/>
        <v>107.1</v>
      </c>
      <c r="X18" s="44">
        <v>73328</v>
      </c>
      <c r="Y18" s="44">
        <v>89763</v>
      </c>
      <c r="Z18" s="27">
        <f t="shared" si="12"/>
        <v>122.4</v>
      </c>
      <c r="AA18" s="27">
        <f t="shared" si="13"/>
        <v>17.4</v>
      </c>
      <c r="AB18" s="27">
        <f t="shared" si="14"/>
        <v>22.3</v>
      </c>
      <c r="AC18" s="27">
        <f t="shared" si="15"/>
        <v>3055.3</v>
      </c>
      <c r="AD18" s="27">
        <f t="shared" si="1"/>
        <v>3902.7</v>
      </c>
      <c r="AE18" s="45">
        <v>62913</v>
      </c>
      <c r="AF18" s="24">
        <v>72091</v>
      </c>
      <c r="AG18" s="27">
        <f t="shared" si="52"/>
        <v>114.6</v>
      </c>
      <c r="AH18" s="27">
        <f t="shared" si="16"/>
        <v>85.8</v>
      </c>
      <c r="AI18" s="27">
        <f t="shared" si="2"/>
        <v>80.3</v>
      </c>
      <c r="AJ18" s="45">
        <v>2419</v>
      </c>
      <c r="AK18" s="24">
        <v>2402</v>
      </c>
      <c r="AL18" s="27">
        <f t="shared" si="17"/>
        <v>99.3</v>
      </c>
      <c r="AM18" s="45">
        <v>5880</v>
      </c>
      <c r="AN18" s="24">
        <v>12611</v>
      </c>
      <c r="AO18" s="27">
        <f t="shared" si="18"/>
        <v>214.5</v>
      </c>
      <c r="AP18" s="27">
        <f t="shared" si="19"/>
        <v>8</v>
      </c>
      <c r="AQ18" s="27">
        <f t="shared" si="20"/>
        <v>14</v>
      </c>
      <c r="AR18" s="45">
        <v>266</v>
      </c>
      <c r="AS18" s="24">
        <v>429</v>
      </c>
      <c r="AT18" s="27">
        <f t="shared" si="49"/>
        <v>161.3</v>
      </c>
      <c r="AU18" s="46">
        <v>1727</v>
      </c>
      <c r="AV18" s="24">
        <v>2196</v>
      </c>
      <c r="AW18" s="27">
        <f t="shared" si="21"/>
        <v>127.2</v>
      </c>
      <c r="AX18" s="47">
        <v>3886</v>
      </c>
      <c r="AY18" s="24">
        <v>9986</v>
      </c>
      <c r="AZ18" s="27">
        <f t="shared" si="22"/>
        <v>257</v>
      </c>
      <c r="BA18" s="24">
        <f t="shared" si="23"/>
        <v>2117</v>
      </c>
      <c r="BB18" s="24">
        <f t="shared" si="24"/>
        <v>2659</v>
      </c>
      <c r="BC18" s="27">
        <f t="shared" si="25"/>
        <v>125.6</v>
      </c>
      <c r="BD18" s="48">
        <v>392725</v>
      </c>
      <c r="BE18" s="49">
        <v>405286.7443</v>
      </c>
      <c r="BF18" s="25">
        <f t="shared" si="26"/>
        <v>103.2</v>
      </c>
      <c r="BG18" s="54">
        <v>177487</v>
      </c>
      <c r="BH18" s="51">
        <v>201852</v>
      </c>
      <c r="BI18" s="27">
        <f t="shared" si="27"/>
        <v>113.7</v>
      </c>
      <c r="BJ18" s="27">
        <f t="shared" si="28"/>
        <v>45.2</v>
      </c>
      <c r="BK18" s="27">
        <f t="shared" si="29"/>
        <v>49.8</v>
      </c>
      <c r="BL18" s="54">
        <v>37487</v>
      </c>
      <c r="BM18" s="24">
        <v>23083</v>
      </c>
      <c r="BN18" s="27">
        <f t="shared" si="30"/>
        <v>61.6</v>
      </c>
      <c r="BO18" s="27">
        <f t="shared" si="31"/>
        <v>9.5</v>
      </c>
      <c r="BP18" s="27">
        <f t="shared" si="32"/>
        <v>5.7</v>
      </c>
      <c r="BQ18" s="30"/>
      <c r="BR18" s="30"/>
      <c r="BS18" s="27" t="e">
        <f t="shared" si="33"/>
        <v>#DIV/0!</v>
      </c>
      <c r="BT18" s="27">
        <f t="shared" si="34"/>
        <v>0</v>
      </c>
      <c r="BU18" s="27">
        <f t="shared" si="35"/>
        <v>0</v>
      </c>
      <c r="BV18" s="54">
        <v>39610</v>
      </c>
      <c r="BW18" s="24">
        <v>49359</v>
      </c>
      <c r="BX18" s="27">
        <f t="shared" si="36"/>
        <v>124.6</v>
      </c>
      <c r="BY18" s="27">
        <f t="shared" si="37"/>
        <v>10.1</v>
      </c>
      <c r="BZ18" s="27">
        <f t="shared" si="38"/>
        <v>12.2</v>
      </c>
      <c r="CA18" s="24">
        <f t="shared" si="39"/>
        <v>138141</v>
      </c>
      <c r="CB18" s="24">
        <f t="shared" si="40"/>
        <v>130993</v>
      </c>
      <c r="CC18" s="27">
        <f t="shared" si="41"/>
        <v>94.8</v>
      </c>
      <c r="CD18" s="27">
        <f t="shared" si="42"/>
        <v>35.2</v>
      </c>
      <c r="CE18" s="27">
        <f t="shared" si="43"/>
        <v>32.3</v>
      </c>
      <c r="CF18" s="24">
        <f t="shared" si="44"/>
        <v>16364</v>
      </c>
      <c r="CG18" s="24">
        <f t="shared" si="3"/>
        <v>17621</v>
      </c>
      <c r="CH18" s="24">
        <f t="shared" si="45"/>
        <v>29616</v>
      </c>
      <c r="CI18" s="24">
        <f t="shared" si="46"/>
        <v>-2602</v>
      </c>
      <c r="CJ18" s="24"/>
      <c r="CK18" s="24"/>
      <c r="CL18" s="31" t="e">
        <f t="shared" si="47"/>
        <v>#DIV/0!</v>
      </c>
      <c r="CM18" s="24"/>
      <c r="CN18" s="24"/>
      <c r="CO18" s="31" t="e">
        <f t="shared" si="48"/>
        <v>#DIV/0!</v>
      </c>
      <c r="CP18" s="27"/>
      <c r="CQ18" s="27"/>
      <c r="CR18" s="27"/>
      <c r="CS18" s="27"/>
      <c r="CT18" s="27"/>
      <c r="CU18" s="27"/>
      <c r="CV18" s="28">
        <f t="shared" si="50"/>
        <v>75799</v>
      </c>
      <c r="CW18" s="50">
        <v>5875.2</v>
      </c>
      <c r="CX18" s="50">
        <v>2059.7</v>
      </c>
      <c r="CY18" s="26">
        <f t="shared" si="51"/>
        <v>67864.3</v>
      </c>
      <c r="CZ18" s="50">
        <v>67864.3</v>
      </c>
      <c r="DA18" s="50"/>
    </row>
    <row r="19" spans="1:105" ht="22.5" customHeight="1">
      <c r="A19" s="21">
        <v>9</v>
      </c>
      <c r="B19" s="23" t="s">
        <v>10</v>
      </c>
      <c r="C19" s="24">
        <v>39</v>
      </c>
      <c r="D19" s="27">
        <v>38.5</v>
      </c>
      <c r="E19" s="39">
        <v>527603</v>
      </c>
      <c r="F19" s="30">
        <v>616015</v>
      </c>
      <c r="G19" s="25">
        <f t="shared" si="0"/>
        <v>116.8</v>
      </c>
      <c r="H19" s="40">
        <v>394468</v>
      </c>
      <c r="I19" s="30">
        <v>458077</v>
      </c>
      <c r="J19" s="26">
        <f t="shared" si="4"/>
        <v>116.1</v>
      </c>
      <c r="K19" s="27">
        <f t="shared" si="5"/>
        <v>74.8</v>
      </c>
      <c r="L19" s="27">
        <f t="shared" si="6"/>
        <v>74.4</v>
      </c>
      <c r="M19" s="41">
        <v>82004</v>
      </c>
      <c r="N19" s="30">
        <v>66756</v>
      </c>
      <c r="O19" s="27">
        <f t="shared" si="7"/>
        <v>81.4</v>
      </c>
      <c r="P19" s="27">
        <f t="shared" si="8"/>
        <v>15.5</v>
      </c>
      <c r="Q19" s="27">
        <f t="shared" si="9"/>
        <v>10.8</v>
      </c>
      <c r="R19" s="42">
        <v>78409</v>
      </c>
      <c r="S19" s="30">
        <v>40397</v>
      </c>
      <c r="T19" s="27">
        <f t="shared" si="10"/>
        <v>51.5</v>
      </c>
      <c r="U19" s="43">
        <v>232384</v>
      </c>
      <c r="V19" s="30">
        <v>264505</v>
      </c>
      <c r="W19" s="27">
        <f t="shared" si="11"/>
        <v>113.8</v>
      </c>
      <c r="X19" s="44">
        <v>133135</v>
      </c>
      <c r="Y19" s="44">
        <v>157939</v>
      </c>
      <c r="Z19" s="27">
        <f t="shared" si="12"/>
        <v>118.6</v>
      </c>
      <c r="AA19" s="27">
        <f t="shared" si="13"/>
        <v>25.2</v>
      </c>
      <c r="AB19" s="27">
        <f t="shared" si="14"/>
        <v>25.6</v>
      </c>
      <c r="AC19" s="27">
        <f t="shared" si="15"/>
        <v>3413.7</v>
      </c>
      <c r="AD19" s="27">
        <f t="shared" si="1"/>
        <v>4102.3</v>
      </c>
      <c r="AE19" s="45">
        <v>116701</v>
      </c>
      <c r="AF19" s="24">
        <v>141235</v>
      </c>
      <c r="AG19" s="27">
        <f t="shared" si="52"/>
        <v>121</v>
      </c>
      <c r="AH19" s="27">
        <f t="shared" si="16"/>
        <v>87.7</v>
      </c>
      <c r="AI19" s="27">
        <f t="shared" si="2"/>
        <v>89.4</v>
      </c>
      <c r="AJ19" s="45">
        <v>5204</v>
      </c>
      <c r="AK19" s="24">
        <v>4556</v>
      </c>
      <c r="AL19" s="27">
        <f t="shared" si="17"/>
        <v>87.5</v>
      </c>
      <c r="AM19" s="45">
        <v>6250</v>
      </c>
      <c r="AN19" s="24">
        <v>7637</v>
      </c>
      <c r="AO19" s="27">
        <f t="shared" si="18"/>
        <v>122.2</v>
      </c>
      <c r="AP19" s="27">
        <f t="shared" si="19"/>
        <v>4.7</v>
      </c>
      <c r="AQ19" s="27">
        <f t="shared" si="20"/>
        <v>4.8</v>
      </c>
      <c r="AR19" s="45">
        <v>206</v>
      </c>
      <c r="AS19" s="24">
        <v>374</v>
      </c>
      <c r="AT19" s="27">
        <f t="shared" si="49"/>
        <v>181.6</v>
      </c>
      <c r="AU19" s="46">
        <v>2504</v>
      </c>
      <c r="AV19" s="24">
        <v>3155</v>
      </c>
      <c r="AW19" s="27">
        <f t="shared" si="21"/>
        <v>126</v>
      </c>
      <c r="AX19" s="47">
        <v>3540</v>
      </c>
      <c r="AY19" s="24">
        <v>4108</v>
      </c>
      <c r="AZ19" s="27">
        <f t="shared" si="22"/>
        <v>116</v>
      </c>
      <c r="BA19" s="24">
        <f t="shared" si="23"/>
        <v>4980</v>
      </c>
      <c r="BB19" s="24">
        <f t="shared" si="24"/>
        <v>4511</v>
      </c>
      <c r="BC19" s="27">
        <f t="shared" si="25"/>
        <v>90.6</v>
      </c>
      <c r="BD19" s="48">
        <v>497752</v>
      </c>
      <c r="BE19" s="49">
        <v>614912.629</v>
      </c>
      <c r="BF19" s="25">
        <f t="shared" si="26"/>
        <v>123.5</v>
      </c>
      <c r="BG19" s="56">
        <v>219386</v>
      </c>
      <c r="BH19" s="51">
        <v>260984</v>
      </c>
      <c r="BI19" s="27">
        <f t="shared" si="27"/>
        <v>119</v>
      </c>
      <c r="BJ19" s="27">
        <f t="shared" si="28"/>
        <v>44.1</v>
      </c>
      <c r="BK19" s="27">
        <f t="shared" si="29"/>
        <v>42.4</v>
      </c>
      <c r="BL19" s="56">
        <v>35668</v>
      </c>
      <c r="BM19" s="51">
        <v>30962</v>
      </c>
      <c r="BN19" s="27">
        <f t="shared" si="30"/>
        <v>86.8</v>
      </c>
      <c r="BO19" s="27">
        <f t="shared" si="31"/>
        <v>7.2</v>
      </c>
      <c r="BP19" s="27">
        <f t="shared" si="32"/>
        <v>5</v>
      </c>
      <c r="BQ19" s="30"/>
      <c r="BR19" s="30"/>
      <c r="BS19" s="27" t="e">
        <f t="shared" si="33"/>
        <v>#DIV/0!</v>
      </c>
      <c r="BT19" s="27">
        <f t="shared" si="34"/>
        <v>0</v>
      </c>
      <c r="BU19" s="27">
        <f t="shared" si="35"/>
        <v>0</v>
      </c>
      <c r="BV19" s="56">
        <v>59517</v>
      </c>
      <c r="BW19" s="51">
        <v>84497</v>
      </c>
      <c r="BX19" s="27">
        <f t="shared" si="36"/>
        <v>142</v>
      </c>
      <c r="BY19" s="27">
        <f t="shared" si="37"/>
        <v>12</v>
      </c>
      <c r="BZ19" s="27">
        <f t="shared" si="38"/>
        <v>13.7</v>
      </c>
      <c r="CA19" s="24">
        <f t="shared" si="39"/>
        <v>183181</v>
      </c>
      <c r="CB19" s="24">
        <f t="shared" si="40"/>
        <v>238470</v>
      </c>
      <c r="CC19" s="27">
        <f t="shared" si="41"/>
        <v>130.2</v>
      </c>
      <c r="CD19" s="27">
        <f t="shared" si="42"/>
        <v>36.8</v>
      </c>
      <c r="CE19" s="27">
        <f t="shared" si="43"/>
        <v>38.8</v>
      </c>
      <c r="CF19" s="24">
        <f t="shared" si="44"/>
        <v>12763</v>
      </c>
      <c r="CG19" s="24">
        <f t="shared" si="3"/>
        <v>15972</v>
      </c>
      <c r="CH19" s="24">
        <f t="shared" si="45"/>
        <v>29851</v>
      </c>
      <c r="CI19" s="24">
        <f t="shared" si="46"/>
        <v>1102</v>
      </c>
      <c r="CJ19" s="24"/>
      <c r="CK19" s="24">
        <v>438</v>
      </c>
      <c r="CL19" s="31" t="e">
        <f t="shared" si="47"/>
        <v>#DIV/0!</v>
      </c>
      <c r="CM19" s="24"/>
      <c r="CN19" s="24">
        <v>-2845</v>
      </c>
      <c r="CO19" s="31" t="e">
        <f t="shared" si="48"/>
        <v>#DIV/0!</v>
      </c>
      <c r="CP19" s="27"/>
      <c r="CQ19" s="27"/>
      <c r="CR19" s="27"/>
      <c r="CS19" s="27"/>
      <c r="CT19" s="27"/>
      <c r="CU19" s="27"/>
      <c r="CV19" s="28">
        <f t="shared" si="50"/>
        <v>3588</v>
      </c>
      <c r="CW19" s="50">
        <v>1152</v>
      </c>
      <c r="CX19" s="50">
        <v>865</v>
      </c>
      <c r="CY19" s="26">
        <f t="shared" si="51"/>
        <v>1571</v>
      </c>
      <c r="CZ19" s="50">
        <v>1571</v>
      </c>
      <c r="DA19" s="50"/>
    </row>
    <row r="20" spans="1:105" ht="23.25" customHeight="1">
      <c r="A20" s="21">
        <v>10</v>
      </c>
      <c r="B20" s="23" t="s">
        <v>11</v>
      </c>
      <c r="C20" s="24">
        <v>13</v>
      </c>
      <c r="D20" s="27">
        <v>12.9</v>
      </c>
      <c r="E20" s="39">
        <v>251125</v>
      </c>
      <c r="F20" s="30">
        <v>242523.13</v>
      </c>
      <c r="G20" s="25">
        <f t="shared" si="0"/>
        <v>96.6</v>
      </c>
      <c r="H20" s="40">
        <v>214100</v>
      </c>
      <c r="I20" s="30">
        <v>203701</v>
      </c>
      <c r="J20" s="26">
        <f t="shared" si="4"/>
        <v>95.1</v>
      </c>
      <c r="K20" s="27">
        <f t="shared" si="5"/>
        <v>85.3</v>
      </c>
      <c r="L20" s="27">
        <f t="shared" si="6"/>
        <v>84</v>
      </c>
      <c r="M20" s="41">
        <v>72966</v>
      </c>
      <c r="N20" s="30">
        <v>70332</v>
      </c>
      <c r="O20" s="27">
        <f t="shared" si="7"/>
        <v>96.4</v>
      </c>
      <c r="P20" s="27">
        <f t="shared" si="8"/>
        <v>29.1</v>
      </c>
      <c r="Q20" s="27">
        <f t="shared" si="9"/>
        <v>29</v>
      </c>
      <c r="R20" s="42">
        <v>24556</v>
      </c>
      <c r="S20" s="30">
        <v>3278</v>
      </c>
      <c r="T20" s="27">
        <f t="shared" si="10"/>
        <v>13.3</v>
      </c>
      <c r="U20" s="43">
        <v>116484</v>
      </c>
      <c r="V20" s="30">
        <v>129830</v>
      </c>
      <c r="W20" s="27">
        <f t="shared" si="11"/>
        <v>111.5</v>
      </c>
      <c r="X20" s="44">
        <v>37026</v>
      </c>
      <c r="Y20" s="44">
        <v>38822</v>
      </c>
      <c r="Z20" s="27">
        <f t="shared" si="12"/>
        <v>104.9</v>
      </c>
      <c r="AA20" s="27">
        <f t="shared" si="13"/>
        <v>14.7</v>
      </c>
      <c r="AB20" s="27">
        <f t="shared" si="14"/>
        <v>16</v>
      </c>
      <c r="AC20" s="27">
        <f t="shared" si="15"/>
        <v>2848.2</v>
      </c>
      <c r="AD20" s="27">
        <f t="shared" si="1"/>
        <v>3009.5</v>
      </c>
      <c r="AE20" s="45">
        <v>30872</v>
      </c>
      <c r="AF20" s="24">
        <v>33871</v>
      </c>
      <c r="AG20" s="27">
        <f t="shared" si="52"/>
        <v>109.7</v>
      </c>
      <c r="AH20" s="27">
        <f t="shared" si="16"/>
        <v>83.4</v>
      </c>
      <c r="AI20" s="27">
        <f t="shared" si="2"/>
        <v>87.2</v>
      </c>
      <c r="AJ20" s="45">
        <v>786</v>
      </c>
      <c r="AK20" s="24">
        <v>707</v>
      </c>
      <c r="AL20" s="27">
        <f t="shared" si="17"/>
        <v>89.9</v>
      </c>
      <c r="AM20" s="45">
        <v>3334</v>
      </c>
      <c r="AN20" s="24">
        <v>3372</v>
      </c>
      <c r="AO20" s="27">
        <f t="shared" si="18"/>
        <v>101.1</v>
      </c>
      <c r="AP20" s="27">
        <f t="shared" si="19"/>
        <v>9</v>
      </c>
      <c r="AQ20" s="27">
        <f t="shared" si="20"/>
        <v>8.7</v>
      </c>
      <c r="AR20" s="45">
        <v>45</v>
      </c>
      <c r="AS20" s="24">
        <v>119</v>
      </c>
      <c r="AT20" s="27">
        <f t="shared" si="49"/>
        <v>264.4</v>
      </c>
      <c r="AU20" s="46">
        <v>603</v>
      </c>
      <c r="AV20" s="24">
        <v>807</v>
      </c>
      <c r="AW20" s="27">
        <f t="shared" si="21"/>
        <v>133.8</v>
      </c>
      <c r="AX20" s="47">
        <v>2685</v>
      </c>
      <c r="AY20" s="24">
        <v>2446</v>
      </c>
      <c r="AZ20" s="27">
        <f t="shared" si="22"/>
        <v>91.1</v>
      </c>
      <c r="BA20" s="24">
        <f t="shared" si="23"/>
        <v>2035</v>
      </c>
      <c r="BB20" s="24">
        <f t="shared" si="24"/>
        <v>872</v>
      </c>
      <c r="BC20" s="27">
        <f t="shared" si="25"/>
        <v>42.9</v>
      </c>
      <c r="BD20" s="48">
        <v>225490</v>
      </c>
      <c r="BE20" s="49">
        <v>238207.7596</v>
      </c>
      <c r="BF20" s="25">
        <f t="shared" si="26"/>
        <v>105.6</v>
      </c>
      <c r="BG20" s="54">
        <v>120852</v>
      </c>
      <c r="BH20" s="51">
        <v>140828</v>
      </c>
      <c r="BI20" s="27">
        <f t="shared" si="27"/>
        <v>116.5</v>
      </c>
      <c r="BJ20" s="27">
        <f t="shared" si="28"/>
        <v>53.6</v>
      </c>
      <c r="BK20" s="27">
        <f t="shared" si="29"/>
        <v>59.1</v>
      </c>
      <c r="BL20" s="54">
        <v>14725</v>
      </c>
      <c r="BM20" s="51">
        <v>15164</v>
      </c>
      <c r="BN20" s="27">
        <f t="shared" si="30"/>
        <v>103</v>
      </c>
      <c r="BO20" s="27">
        <f t="shared" si="31"/>
        <v>6.5</v>
      </c>
      <c r="BP20" s="27">
        <f t="shared" si="32"/>
        <v>6.4</v>
      </c>
      <c r="BQ20" s="30"/>
      <c r="BR20" s="30"/>
      <c r="BS20" s="27" t="e">
        <f t="shared" si="33"/>
        <v>#DIV/0!</v>
      </c>
      <c r="BT20" s="27">
        <f t="shared" si="34"/>
        <v>0</v>
      </c>
      <c r="BU20" s="27">
        <f t="shared" si="35"/>
        <v>0</v>
      </c>
      <c r="BV20" s="54">
        <v>22502</v>
      </c>
      <c r="BW20" s="51">
        <v>36654</v>
      </c>
      <c r="BX20" s="27">
        <f t="shared" si="36"/>
        <v>162.9</v>
      </c>
      <c r="BY20" s="27">
        <f t="shared" si="37"/>
        <v>10</v>
      </c>
      <c r="BZ20" s="27">
        <f t="shared" si="38"/>
        <v>15.4</v>
      </c>
      <c r="CA20" s="24">
        <f t="shared" si="39"/>
        <v>67411</v>
      </c>
      <c r="CB20" s="24">
        <f t="shared" si="40"/>
        <v>45562</v>
      </c>
      <c r="CC20" s="27">
        <f t="shared" si="41"/>
        <v>67.6</v>
      </c>
      <c r="CD20" s="27">
        <f t="shared" si="42"/>
        <v>29.9</v>
      </c>
      <c r="CE20" s="27">
        <f t="shared" si="43"/>
        <v>19.1</v>
      </c>
      <c r="CF20" s="24">
        <f t="shared" si="44"/>
        <v>17345</v>
      </c>
      <c r="CG20" s="24">
        <f t="shared" si="3"/>
        <v>18466</v>
      </c>
      <c r="CH20" s="24">
        <f t="shared" si="45"/>
        <v>25635</v>
      </c>
      <c r="CI20" s="24">
        <f t="shared" si="46"/>
        <v>4315</v>
      </c>
      <c r="CJ20" s="24"/>
      <c r="CK20" s="24"/>
      <c r="CL20" s="31" t="e">
        <f t="shared" si="47"/>
        <v>#DIV/0!</v>
      </c>
      <c r="CM20" s="24"/>
      <c r="CN20" s="24"/>
      <c r="CO20" s="31" t="e">
        <f t="shared" si="48"/>
        <v>#DIV/0!</v>
      </c>
      <c r="CP20" s="27"/>
      <c r="CQ20" s="27"/>
      <c r="CR20" s="27"/>
      <c r="CS20" s="27"/>
      <c r="CT20" s="27"/>
      <c r="CU20" s="27"/>
      <c r="CV20" s="28">
        <f t="shared" si="50"/>
        <v>23994</v>
      </c>
      <c r="CW20" s="50">
        <v>3177</v>
      </c>
      <c r="CX20" s="50">
        <v>2910</v>
      </c>
      <c r="CY20" s="26">
        <f t="shared" si="51"/>
        <v>17907</v>
      </c>
      <c r="CZ20" s="50">
        <v>17907</v>
      </c>
      <c r="DA20" s="50"/>
    </row>
    <row r="21" spans="1:105" ht="26.25" customHeight="1">
      <c r="A21" s="21">
        <v>11</v>
      </c>
      <c r="B21" s="23" t="s">
        <v>12</v>
      </c>
      <c r="C21" s="24">
        <v>41</v>
      </c>
      <c r="D21" s="27">
        <v>39.4</v>
      </c>
      <c r="E21" s="39">
        <v>527899</v>
      </c>
      <c r="F21" s="30">
        <v>545217</v>
      </c>
      <c r="G21" s="25">
        <f t="shared" si="0"/>
        <v>103.3</v>
      </c>
      <c r="H21" s="40">
        <v>425973</v>
      </c>
      <c r="I21" s="30">
        <v>423149</v>
      </c>
      <c r="J21" s="26">
        <f t="shared" si="4"/>
        <v>99.3</v>
      </c>
      <c r="K21" s="27">
        <f t="shared" si="5"/>
        <v>80.7</v>
      </c>
      <c r="L21" s="27">
        <f t="shared" si="6"/>
        <v>77.6</v>
      </c>
      <c r="M21" s="41">
        <v>113604</v>
      </c>
      <c r="N21" s="30">
        <v>86960</v>
      </c>
      <c r="O21" s="27">
        <f t="shared" si="7"/>
        <v>76.5</v>
      </c>
      <c r="P21" s="27">
        <f t="shared" si="8"/>
        <v>21.5</v>
      </c>
      <c r="Q21" s="27">
        <f t="shared" si="9"/>
        <v>15.9</v>
      </c>
      <c r="R21" s="42">
        <v>52359</v>
      </c>
      <c r="S21" s="30">
        <v>37297</v>
      </c>
      <c r="T21" s="27">
        <f t="shared" si="10"/>
        <v>71.2</v>
      </c>
      <c r="U21" s="43">
        <v>259341</v>
      </c>
      <c r="V21" s="30">
        <v>272757</v>
      </c>
      <c r="W21" s="27">
        <f t="shared" si="11"/>
        <v>105.2</v>
      </c>
      <c r="X21" s="44">
        <v>101926</v>
      </c>
      <c r="Y21" s="44">
        <v>122068</v>
      </c>
      <c r="Z21" s="27">
        <f t="shared" si="12"/>
        <v>119.8</v>
      </c>
      <c r="AA21" s="27">
        <f t="shared" si="13"/>
        <v>19.3</v>
      </c>
      <c r="AB21" s="27">
        <f t="shared" si="14"/>
        <v>22.4</v>
      </c>
      <c r="AC21" s="27">
        <f t="shared" si="15"/>
        <v>2486</v>
      </c>
      <c r="AD21" s="27">
        <f t="shared" si="1"/>
        <v>3098.2</v>
      </c>
      <c r="AE21" s="45">
        <v>86904</v>
      </c>
      <c r="AF21" s="24">
        <v>104513</v>
      </c>
      <c r="AG21" s="27">
        <f t="shared" si="52"/>
        <v>120.3</v>
      </c>
      <c r="AH21" s="27">
        <f t="shared" si="16"/>
        <v>85.3</v>
      </c>
      <c r="AI21" s="27">
        <f t="shared" si="2"/>
        <v>85.6</v>
      </c>
      <c r="AJ21" s="45">
        <v>3458</v>
      </c>
      <c r="AK21" s="24">
        <v>3524</v>
      </c>
      <c r="AL21" s="27">
        <f t="shared" si="17"/>
        <v>101.9</v>
      </c>
      <c r="AM21" s="45">
        <v>7444</v>
      </c>
      <c r="AN21" s="24">
        <v>8355</v>
      </c>
      <c r="AO21" s="27">
        <f t="shared" si="18"/>
        <v>112.2</v>
      </c>
      <c r="AP21" s="27">
        <f t="shared" si="19"/>
        <v>7.3</v>
      </c>
      <c r="AQ21" s="27">
        <f t="shared" si="20"/>
        <v>6.8</v>
      </c>
      <c r="AR21" s="45">
        <v>242</v>
      </c>
      <c r="AS21" s="24">
        <v>489</v>
      </c>
      <c r="AT21" s="27">
        <f t="shared" si="49"/>
        <v>202.1</v>
      </c>
      <c r="AU21" s="46">
        <v>2045</v>
      </c>
      <c r="AV21" s="24">
        <v>2559</v>
      </c>
      <c r="AW21" s="27">
        <f t="shared" si="21"/>
        <v>125.1</v>
      </c>
      <c r="AX21" s="47">
        <v>5156</v>
      </c>
      <c r="AY21" s="24">
        <v>5307</v>
      </c>
      <c r="AZ21" s="27">
        <f t="shared" si="22"/>
        <v>102.9</v>
      </c>
      <c r="BA21" s="24">
        <f t="shared" si="23"/>
        <v>4121</v>
      </c>
      <c r="BB21" s="24">
        <f t="shared" si="24"/>
        <v>5676</v>
      </c>
      <c r="BC21" s="27">
        <f t="shared" si="25"/>
        <v>137.7</v>
      </c>
      <c r="BD21" s="48">
        <v>489256</v>
      </c>
      <c r="BE21" s="49">
        <v>561526.4922</v>
      </c>
      <c r="BF21" s="25">
        <f t="shared" si="26"/>
        <v>114.8</v>
      </c>
      <c r="BG21" s="54">
        <v>232522</v>
      </c>
      <c r="BH21" s="51">
        <v>268258</v>
      </c>
      <c r="BI21" s="27">
        <f>BH21/BG21*100</f>
        <v>115.4</v>
      </c>
      <c r="BJ21" s="27">
        <f>BG21/BD21*100</f>
        <v>47.5</v>
      </c>
      <c r="BK21" s="27">
        <f>BH21/BE21*100</f>
        <v>47.8</v>
      </c>
      <c r="BL21" s="54">
        <v>45736</v>
      </c>
      <c r="BM21" s="51">
        <v>32645</v>
      </c>
      <c r="BN21" s="27">
        <f>BM21/BL21*100</f>
        <v>71.4</v>
      </c>
      <c r="BO21" s="27">
        <f>BL21/BD21*100</f>
        <v>9.3</v>
      </c>
      <c r="BP21" s="27">
        <f>BM21/BE21*100</f>
        <v>5.8</v>
      </c>
      <c r="BQ21" s="30"/>
      <c r="BR21" s="30"/>
      <c r="BS21" s="27" t="e">
        <f>BR21/BQ21*100</f>
        <v>#DIV/0!</v>
      </c>
      <c r="BT21" s="27">
        <f>BQ21/BD21*100</f>
        <v>0</v>
      </c>
      <c r="BU21" s="27">
        <f>BR21/BE21*100</f>
        <v>0</v>
      </c>
      <c r="BV21" s="54">
        <v>70129</v>
      </c>
      <c r="BW21" s="51">
        <v>83471</v>
      </c>
      <c r="BX21" s="27">
        <f t="shared" si="36"/>
        <v>119</v>
      </c>
      <c r="BY21" s="27">
        <f t="shared" si="37"/>
        <v>14.3</v>
      </c>
      <c r="BZ21" s="27">
        <f t="shared" si="38"/>
        <v>14.9</v>
      </c>
      <c r="CA21" s="24">
        <f t="shared" si="39"/>
        <v>140869</v>
      </c>
      <c r="CB21" s="24">
        <f t="shared" si="40"/>
        <v>177152</v>
      </c>
      <c r="CC21" s="27">
        <f t="shared" si="41"/>
        <v>125.8</v>
      </c>
      <c r="CD21" s="27">
        <f t="shared" si="42"/>
        <v>28.8</v>
      </c>
      <c r="CE21" s="27">
        <f t="shared" si="43"/>
        <v>31.5</v>
      </c>
      <c r="CF21" s="24">
        <f t="shared" si="44"/>
        <v>11933</v>
      </c>
      <c r="CG21" s="24">
        <f t="shared" si="3"/>
        <v>14252</v>
      </c>
      <c r="CH21" s="24">
        <f t="shared" si="45"/>
        <v>38643</v>
      </c>
      <c r="CI21" s="24">
        <f t="shared" si="46"/>
        <v>-16309</v>
      </c>
      <c r="CJ21" s="24"/>
      <c r="CK21" s="24"/>
      <c r="CL21" s="31" t="e">
        <f t="shared" si="47"/>
        <v>#DIV/0!</v>
      </c>
      <c r="CM21" s="24"/>
      <c r="CN21" s="24"/>
      <c r="CO21" s="31" t="e">
        <f t="shared" si="48"/>
        <v>#DIV/0!</v>
      </c>
      <c r="CP21" s="27"/>
      <c r="CQ21" s="27"/>
      <c r="CR21" s="27"/>
      <c r="CS21" s="27"/>
      <c r="CT21" s="27"/>
      <c r="CU21" s="27"/>
      <c r="CV21" s="28">
        <f t="shared" si="50"/>
        <v>11222</v>
      </c>
      <c r="CW21" s="50">
        <v>1549.1</v>
      </c>
      <c r="CX21" s="50">
        <v>2514.1</v>
      </c>
      <c r="CY21" s="26">
        <f t="shared" si="51"/>
        <v>7159.1</v>
      </c>
      <c r="CZ21" s="50">
        <v>7079.1</v>
      </c>
      <c r="DA21" s="50">
        <v>80</v>
      </c>
    </row>
    <row r="22" spans="1:105" ht="20.25" customHeight="1">
      <c r="A22" s="21">
        <v>12</v>
      </c>
      <c r="B22" s="23" t="s">
        <v>13</v>
      </c>
      <c r="C22" s="24">
        <v>15</v>
      </c>
      <c r="D22" s="27">
        <v>14.7</v>
      </c>
      <c r="E22" s="39">
        <v>268011</v>
      </c>
      <c r="F22" s="30">
        <v>264622</v>
      </c>
      <c r="G22" s="25">
        <f t="shared" si="0"/>
        <v>98.7</v>
      </c>
      <c r="H22" s="40">
        <v>205709</v>
      </c>
      <c r="I22" s="30">
        <v>195408</v>
      </c>
      <c r="J22" s="26">
        <f t="shared" si="4"/>
        <v>95</v>
      </c>
      <c r="K22" s="27">
        <f t="shared" si="5"/>
        <v>76.8</v>
      </c>
      <c r="L22" s="27">
        <f t="shared" si="6"/>
        <v>73.8</v>
      </c>
      <c r="M22" s="41">
        <v>64638</v>
      </c>
      <c r="N22" s="30">
        <v>63230</v>
      </c>
      <c r="O22" s="27">
        <f t="shared" si="7"/>
        <v>97.8</v>
      </c>
      <c r="P22" s="27">
        <f t="shared" si="8"/>
        <v>24.1</v>
      </c>
      <c r="Q22" s="27">
        <f t="shared" si="9"/>
        <v>23.9</v>
      </c>
      <c r="R22" s="42">
        <v>25652</v>
      </c>
      <c r="S22" s="30">
        <v>5415</v>
      </c>
      <c r="T22" s="27">
        <f t="shared" si="10"/>
        <v>21.1</v>
      </c>
      <c r="U22" s="43">
        <v>113155</v>
      </c>
      <c r="V22" s="30">
        <v>125096.76</v>
      </c>
      <c r="W22" s="27">
        <f t="shared" si="11"/>
        <v>110.6</v>
      </c>
      <c r="X22" s="44">
        <v>62302</v>
      </c>
      <c r="Y22" s="44">
        <v>69214</v>
      </c>
      <c r="Z22" s="27">
        <f t="shared" si="12"/>
        <v>111.1</v>
      </c>
      <c r="AA22" s="27">
        <f t="shared" si="13"/>
        <v>23.2</v>
      </c>
      <c r="AB22" s="27">
        <f t="shared" si="14"/>
        <v>26.2</v>
      </c>
      <c r="AC22" s="27">
        <f t="shared" si="15"/>
        <v>4153.5</v>
      </c>
      <c r="AD22" s="27">
        <f t="shared" si="1"/>
        <v>4708.4</v>
      </c>
      <c r="AE22" s="45">
        <v>53437</v>
      </c>
      <c r="AF22" s="24">
        <v>59147</v>
      </c>
      <c r="AG22" s="27">
        <f t="shared" si="52"/>
        <v>110.7</v>
      </c>
      <c r="AH22" s="27">
        <f t="shared" si="16"/>
        <v>85.8</v>
      </c>
      <c r="AI22" s="27">
        <f t="shared" si="2"/>
        <v>85.5</v>
      </c>
      <c r="AJ22" s="45">
        <v>1987</v>
      </c>
      <c r="AK22" s="24">
        <v>1902</v>
      </c>
      <c r="AL22" s="27">
        <f t="shared" si="17"/>
        <v>95.7</v>
      </c>
      <c r="AM22" s="45">
        <v>5388</v>
      </c>
      <c r="AN22" s="24">
        <v>6876</v>
      </c>
      <c r="AO22" s="27">
        <f t="shared" si="18"/>
        <v>127.6</v>
      </c>
      <c r="AP22" s="27">
        <f t="shared" si="19"/>
        <v>8.6</v>
      </c>
      <c r="AQ22" s="27">
        <f t="shared" si="20"/>
        <v>9.9</v>
      </c>
      <c r="AR22" s="45">
        <v>330</v>
      </c>
      <c r="AS22" s="24">
        <v>261</v>
      </c>
      <c r="AT22" s="27">
        <f t="shared" si="49"/>
        <v>79.1</v>
      </c>
      <c r="AU22" s="46">
        <v>635</v>
      </c>
      <c r="AV22" s="24">
        <v>648</v>
      </c>
      <c r="AW22" s="27">
        <f t="shared" si="21"/>
        <v>102</v>
      </c>
      <c r="AX22" s="47">
        <v>4422</v>
      </c>
      <c r="AY22" s="24">
        <v>5967</v>
      </c>
      <c r="AZ22" s="27">
        <f t="shared" si="22"/>
        <v>134.9</v>
      </c>
      <c r="BA22" s="24">
        <f t="shared" si="23"/>
        <v>1491</v>
      </c>
      <c r="BB22" s="24">
        <f t="shared" si="24"/>
        <v>1289</v>
      </c>
      <c r="BC22" s="27">
        <f t="shared" si="25"/>
        <v>86.5</v>
      </c>
      <c r="BD22" s="48">
        <v>246272</v>
      </c>
      <c r="BE22" s="49">
        <v>261938.6122</v>
      </c>
      <c r="BF22" s="25">
        <f t="shared" si="26"/>
        <v>106.4</v>
      </c>
      <c r="BG22" s="52">
        <v>140751</v>
      </c>
      <c r="BH22" s="51">
        <v>159464</v>
      </c>
      <c r="BI22" s="27">
        <f t="shared" si="27"/>
        <v>113.3</v>
      </c>
      <c r="BJ22" s="27">
        <f t="shared" si="28"/>
        <v>57.2</v>
      </c>
      <c r="BK22" s="27">
        <f t="shared" si="29"/>
        <v>60.9</v>
      </c>
      <c r="BL22" s="52">
        <v>14493</v>
      </c>
      <c r="BM22" s="24">
        <v>14425</v>
      </c>
      <c r="BN22" s="27">
        <f t="shared" si="30"/>
        <v>99.5</v>
      </c>
      <c r="BO22" s="27">
        <f t="shared" si="31"/>
        <v>5.9</v>
      </c>
      <c r="BP22" s="27">
        <f t="shared" si="32"/>
        <v>5.5</v>
      </c>
      <c r="BQ22" s="30"/>
      <c r="BR22" s="30"/>
      <c r="BS22" s="27" t="e">
        <f t="shared" si="33"/>
        <v>#DIV/0!</v>
      </c>
      <c r="BT22" s="27">
        <f t="shared" si="34"/>
        <v>0</v>
      </c>
      <c r="BU22" s="27">
        <f t="shared" si="35"/>
        <v>0</v>
      </c>
      <c r="BV22" s="52">
        <v>30553</v>
      </c>
      <c r="BW22" s="57">
        <v>36529</v>
      </c>
      <c r="BX22" s="27">
        <f t="shared" si="36"/>
        <v>119.6</v>
      </c>
      <c r="BY22" s="27">
        <f t="shared" si="37"/>
        <v>12.4</v>
      </c>
      <c r="BZ22" s="27">
        <f t="shared" si="38"/>
        <v>13.9</v>
      </c>
      <c r="CA22" s="24">
        <f t="shared" si="39"/>
        <v>60475</v>
      </c>
      <c r="CB22" s="24">
        <f t="shared" si="40"/>
        <v>51521</v>
      </c>
      <c r="CC22" s="27">
        <f t="shared" si="41"/>
        <v>85.2</v>
      </c>
      <c r="CD22" s="27">
        <f t="shared" si="42"/>
        <v>24.6</v>
      </c>
      <c r="CE22" s="27">
        <f t="shared" si="43"/>
        <v>19.7</v>
      </c>
      <c r="CF22" s="24">
        <f t="shared" si="44"/>
        <v>16418</v>
      </c>
      <c r="CG22" s="24">
        <f t="shared" si="3"/>
        <v>17819</v>
      </c>
      <c r="CH22" s="24">
        <f t="shared" si="45"/>
        <v>21739</v>
      </c>
      <c r="CI22" s="24">
        <f t="shared" si="46"/>
        <v>2683</v>
      </c>
      <c r="CJ22" s="24"/>
      <c r="CK22" s="24"/>
      <c r="CL22" s="31" t="e">
        <f t="shared" si="47"/>
        <v>#DIV/0!</v>
      </c>
      <c r="CM22" s="24"/>
      <c r="CN22" s="24"/>
      <c r="CO22" s="31" t="e">
        <f t="shared" si="48"/>
        <v>#DIV/0!</v>
      </c>
      <c r="CP22" s="27"/>
      <c r="CQ22" s="27"/>
      <c r="CR22" s="27"/>
      <c r="CS22" s="27"/>
      <c r="CT22" s="27"/>
      <c r="CU22" s="27"/>
      <c r="CV22" s="28">
        <f t="shared" si="50"/>
        <v>30346</v>
      </c>
      <c r="CW22" s="50">
        <v>1929</v>
      </c>
      <c r="CX22" s="50">
        <v>2512</v>
      </c>
      <c r="CY22" s="26">
        <f t="shared" si="51"/>
        <v>25905</v>
      </c>
      <c r="CZ22" s="50">
        <v>25905</v>
      </c>
      <c r="DA22" s="50"/>
    </row>
    <row r="23" spans="1:105" ht="22.5" customHeight="1">
      <c r="A23" s="21">
        <v>13</v>
      </c>
      <c r="B23" s="23" t="s">
        <v>14</v>
      </c>
      <c r="C23" s="24">
        <v>43</v>
      </c>
      <c r="D23" s="27">
        <v>42.7</v>
      </c>
      <c r="E23" s="39">
        <v>483120</v>
      </c>
      <c r="F23" s="30">
        <v>481867</v>
      </c>
      <c r="G23" s="25">
        <f t="shared" si="0"/>
        <v>99.7</v>
      </c>
      <c r="H23" s="40">
        <v>318963</v>
      </c>
      <c r="I23" s="30">
        <v>309102</v>
      </c>
      <c r="J23" s="26">
        <f t="shared" si="4"/>
        <v>96.9</v>
      </c>
      <c r="K23" s="27">
        <f t="shared" si="5"/>
        <v>66</v>
      </c>
      <c r="L23" s="27">
        <f t="shared" si="6"/>
        <v>64.1</v>
      </c>
      <c r="M23" s="41">
        <v>49340</v>
      </c>
      <c r="N23" s="30">
        <v>45162</v>
      </c>
      <c r="O23" s="27">
        <f t="shared" si="7"/>
        <v>91.5</v>
      </c>
      <c r="P23" s="27">
        <f t="shared" si="8"/>
        <v>10.2</v>
      </c>
      <c r="Q23" s="27">
        <f t="shared" si="9"/>
        <v>9.4</v>
      </c>
      <c r="R23" s="42">
        <v>41313</v>
      </c>
      <c r="S23" s="30">
        <v>10892</v>
      </c>
      <c r="T23" s="27">
        <f t="shared" si="10"/>
        <v>26.4</v>
      </c>
      <c r="U23" s="43">
        <v>225751</v>
      </c>
      <c r="V23" s="30">
        <v>243332</v>
      </c>
      <c r="W23" s="27">
        <f t="shared" si="11"/>
        <v>107.8</v>
      </c>
      <c r="X23" s="44">
        <v>164158</v>
      </c>
      <c r="Y23" s="44">
        <v>172765</v>
      </c>
      <c r="Z23" s="27">
        <f t="shared" si="12"/>
        <v>105.2</v>
      </c>
      <c r="AA23" s="27">
        <f t="shared" si="13"/>
        <v>34</v>
      </c>
      <c r="AB23" s="27">
        <f t="shared" si="14"/>
        <v>35.9</v>
      </c>
      <c r="AC23" s="27">
        <f t="shared" si="15"/>
        <v>3817.6</v>
      </c>
      <c r="AD23" s="27">
        <f t="shared" si="1"/>
        <v>4046</v>
      </c>
      <c r="AE23" s="45">
        <v>137779</v>
      </c>
      <c r="AF23" s="24">
        <v>139794</v>
      </c>
      <c r="AG23" s="27">
        <f t="shared" si="52"/>
        <v>101.5</v>
      </c>
      <c r="AH23" s="27">
        <f t="shared" si="16"/>
        <v>83.9</v>
      </c>
      <c r="AI23" s="27">
        <f t="shared" si="2"/>
        <v>80.9</v>
      </c>
      <c r="AJ23" s="45">
        <v>8293</v>
      </c>
      <c r="AK23" s="24">
        <v>4884</v>
      </c>
      <c r="AL23" s="27">
        <f t="shared" si="17"/>
        <v>58.9</v>
      </c>
      <c r="AM23" s="45">
        <v>12916</v>
      </c>
      <c r="AN23" s="24">
        <v>22095</v>
      </c>
      <c r="AO23" s="27">
        <f t="shared" si="18"/>
        <v>171.1</v>
      </c>
      <c r="AP23" s="27">
        <f t="shared" si="19"/>
        <v>7.9</v>
      </c>
      <c r="AQ23" s="27">
        <f t="shared" si="20"/>
        <v>12.8</v>
      </c>
      <c r="AR23" s="45">
        <v>539</v>
      </c>
      <c r="AS23" s="24">
        <v>583</v>
      </c>
      <c r="AT23" s="27">
        <f t="shared" si="49"/>
        <v>108.2</v>
      </c>
      <c r="AU23" s="46">
        <v>5478</v>
      </c>
      <c r="AV23" s="24">
        <v>7745</v>
      </c>
      <c r="AW23" s="27">
        <f t="shared" si="21"/>
        <v>141.4</v>
      </c>
      <c r="AX23" s="47">
        <v>6899</v>
      </c>
      <c r="AY23" s="24">
        <v>13767</v>
      </c>
      <c r="AZ23" s="27">
        <f t="shared" si="22"/>
        <v>199.6</v>
      </c>
      <c r="BA23" s="24">
        <f t="shared" si="23"/>
        <v>5170</v>
      </c>
      <c r="BB23" s="24">
        <f t="shared" si="24"/>
        <v>5992</v>
      </c>
      <c r="BC23" s="27">
        <f t="shared" si="25"/>
        <v>115.9</v>
      </c>
      <c r="BD23" s="48">
        <v>429036</v>
      </c>
      <c r="BE23" s="49">
        <v>488410.3836</v>
      </c>
      <c r="BF23" s="25">
        <f t="shared" si="26"/>
        <v>113.8</v>
      </c>
      <c r="BG23" s="52">
        <v>229331</v>
      </c>
      <c r="BH23" s="51">
        <v>273201</v>
      </c>
      <c r="BI23" s="27">
        <f t="shared" si="27"/>
        <v>119.1</v>
      </c>
      <c r="BJ23" s="27">
        <f t="shared" si="28"/>
        <v>53.5</v>
      </c>
      <c r="BK23" s="27">
        <f t="shared" si="29"/>
        <v>55.9</v>
      </c>
      <c r="BL23" s="52">
        <v>24436</v>
      </c>
      <c r="BM23" s="51">
        <v>26406</v>
      </c>
      <c r="BN23" s="27">
        <f t="shared" si="30"/>
        <v>108.1</v>
      </c>
      <c r="BO23" s="27">
        <f t="shared" si="31"/>
        <v>5.7</v>
      </c>
      <c r="BP23" s="27">
        <f t="shared" si="32"/>
        <v>5.4</v>
      </c>
      <c r="BQ23" s="30"/>
      <c r="BR23" s="30"/>
      <c r="BS23" s="27" t="e">
        <f t="shared" si="33"/>
        <v>#DIV/0!</v>
      </c>
      <c r="BT23" s="27">
        <f t="shared" si="34"/>
        <v>0</v>
      </c>
      <c r="BU23" s="27">
        <f t="shared" si="35"/>
        <v>0</v>
      </c>
      <c r="BV23" s="52">
        <v>69997</v>
      </c>
      <c r="BW23" s="51">
        <v>81439</v>
      </c>
      <c r="BX23" s="27">
        <f t="shared" si="36"/>
        <v>116.3</v>
      </c>
      <c r="BY23" s="27">
        <f t="shared" si="37"/>
        <v>16.3</v>
      </c>
      <c r="BZ23" s="27">
        <f t="shared" si="38"/>
        <v>16.7</v>
      </c>
      <c r="CA23" s="24">
        <f t="shared" si="39"/>
        <v>105272</v>
      </c>
      <c r="CB23" s="24">
        <f t="shared" si="40"/>
        <v>107364</v>
      </c>
      <c r="CC23" s="27">
        <f t="shared" si="41"/>
        <v>102</v>
      </c>
      <c r="CD23" s="27">
        <f t="shared" si="42"/>
        <v>24.5</v>
      </c>
      <c r="CE23" s="27">
        <f t="shared" si="43"/>
        <v>22</v>
      </c>
      <c r="CF23" s="24">
        <f t="shared" si="44"/>
        <v>9978</v>
      </c>
      <c r="CG23" s="24">
        <f t="shared" si="3"/>
        <v>11438</v>
      </c>
      <c r="CH23" s="24">
        <f t="shared" si="45"/>
        <v>54084</v>
      </c>
      <c r="CI23" s="24">
        <f t="shared" si="46"/>
        <v>-6543</v>
      </c>
      <c r="CJ23" s="24"/>
      <c r="CK23" s="24"/>
      <c r="CL23" s="31" t="e">
        <f t="shared" si="47"/>
        <v>#DIV/0!</v>
      </c>
      <c r="CM23" s="24"/>
      <c r="CN23" s="24"/>
      <c r="CO23" s="31" t="e">
        <f t="shared" si="48"/>
        <v>#DIV/0!</v>
      </c>
      <c r="CP23" s="27"/>
      <c r="CQ23" s="27"/>
      <c r="CR23" s="27"/>
      <c r="CS23" s="27"/>
      <c r="CT23" s="27"/>
      <c r="CU23" s="27"/>
      <c r="CV23" s="28">
        <f t="shared" si="50"/>
        <v>14780</v>
      </c>
      <c r="CW23" s="50">
        <v>859</v>
      </c>
      <c r="CX23" s="50">
        <v>1602</v>
      </c>
      <c r="CY23" s="26">
        <f t="shared" si="51"/>
        <v>12319</v>
      </c>
      <c r="CZ23" s="50">
        <v>12192</v>
      </c>
      <c r="DA23" s="50">
        <v>127</v>
      </c>
    </row>
    <row r="24" spans="1:105" ht="19.5" customHeight="1">
      <c r="A24" s="21">
        <v>14</v>
      </c>
      <c r="B24" s="23" t="s">
        <v>15</v>
      </c>
      <c r="C24" s="24">
        <v>30</v>
      </c>
      <c r="D24" s="27">
        <v>29</v>
      </c>
      <c r="E24" s="39">
        <v>435882</v>
      </c>
      <c r="F24" s="30">
        <v>410760</v>
      </c>
      <c r="G24" s="25">
        <f t="shared" si="0"/>
        <v>94.2</v>
      </c>
      <c r="H24" s="40">
        <v>324432</v>
      </c>
      <c r="I24" s="30">
        <v>300739</v>
      </c>
      <c r="J24" s="26">
        <f t="shared" si="4"/>
        <v>92.7</v>
      </c>
      <c r="K24" s="27">
        <f t="shared" si="5"/>
        <v>74.4</v>
      </c>
      <c r="L24" s="27">
        <f t="shared" si="6"/>
        <v>73.2</v>
      </c>
      <c r="M24" s="41">
        <v>97820</v>
      </c>
      <c r="N24" s="30">
        <v>86966</v>
      </c>
      <c r="O24" s="27">
        <f t="shared" si="7"/>
        <v>88.9</v>
      </c>
      <c r="P24" s="27">
        <f t="shared" si="8"/>
        <v>22.4</v>
      </c>
      <c r="Q24" s="27">
        <f t="shared" si="9"/>
        <v>21.2</v>
      </c>
      <c r="R24" s="42">
        <v>35137</v>
      </c>
      <c r="S24" s="30">
        <v>13224</v>
      </c>
      <c r="T24" s="27">
        <f t="shared" si="10"/>
        <v>37.6</v>
      </c>
      <c r="U24" s="43">
        <v>194309</v>
      </c>
      <c r="V24" s="30">
        <v>199463</v>
      </c>
      <c r="W24" s="27">
        <f t="shared" si="11"/>
        <v>102.7</v>
      </c>
      <c r="X24" s="44">
        <v>111449</v>
      </c>
      <c r="Y24" s="44">
        <v>110021</v>
      </c>
      <c r="Z24" s="27">
        <f t="shared" si="12"/>
        <v>98.7</v>
      </c>
      <c r="AA24" s="27">
        <f t="shared" si="13"/>
        <v>25.6</v>
      </c>
      <c r="AB24" s="27">
        <f t="shared" si="14"/>
        <v>26.8</v>
      </c>
      <c r="AC24" s="27">
        <f t="shared" si="15"/>
        <v>3715</v>
      </c>
      <c r="AD24" s="27">
        <f t="shared" si="1"/>
        <v>3793.8</v>
      </c>
      <c r="AE24" s="45">
        <v>92641</v>
      </c>
      <c r="AF24" s="24">
        <v>91900</v>
      </c>
      <c r="AG24" s="27">
        <f t="shared" si="52"/>
        <v>99.2</v>
      </c>
      <c r="AH24" s="27">
        <f t="shared" si="16"/>
        <v>83.1</v>
      </c>
      <c r="AI24" s="27">
        <f t="shared" si="2"/>
        <v>83.5</v>
      </c>
      <c r="AJ24" s="45">
        <v>3736</v>
      </c>
      <c r="AK24" s="24">
        <v>3157</v>
      </c>
      <c r="AL24" s="27">
        <f t="shared" si="17"/>
        <v>84.5</v>
      </c>
      <c r="AM24" s="45">
        <v>12763</v>
      </c>
      <c r="AN24" s="24">
        <v>11603</v>
      </c>
      <c r="AO24" s="27">
        <f t="shared" si="18"/>
        <v>90.9</v>
      </c>
      <c r="AP24" s="27">
        <f t="shared" si="19"/>
        <v>11.5</v>
      </c>
      <c r="AQ24" s="27">
        <f t="shared" si="20"/>
        <v>10.5</v>
      </c>
      <c r="AR24" s="45">
        <v>568</v>
      </c>
      <c r="AS24" s="24">
        <v>914</v>
      </c>
      <c r="AT24" s="27">
        <f t="shared" si="49"/>
        <v>160.9</v>
      </c>
      <c r="AU24" s="46">
        <v>3473</v>
      </c>
      <c r="AV24" s="24">
        <v>4687</v>
      </c>
      <c r="AW24" s="27">
        <f t="shared" si="21"/>
        <v>135</v>
      </c>
      <c r="AX24" s="47">
        <v>8722</v>
      </c>
      <c r="AY24" s="24">
        <v>6001</v>
      </c>
      <c r="AZ24" s="27">
        <f t="shared" si="22"/>
        <v>68.8</v>
      </c>
      <c r="BA24" s="24">
        <f t="shared" si="23"/>
        <v>2309</v>
      </c>
      <c r="BB24" s="24">
        <f t="shared" si="24"/>
        <v>3361</v>
      </c>
      <c r="BC24" s="27">
        <f t="shared" si="25"/>
        <v>145.6</v>
      </c>
      <c r="BD24" s="48">
        <v>388919</v>
      </c>
      <c r="BE24" s="49">
        <v>416405.7829</v>
      </c>
      <c r="BF24" s="25">
        <f t="shared" si="26"/>
        <v>107.1</v>
      </c>
      <c r="BG24" s="54">
        <v>206199</v>
      </c>
      <c r="BH24" s="51">
        <v>230788</v>
      </c>
      <c r="BI24" s="27">
        <f t="shared" si="27"/>
        <v>111.9</v>
      </c>
      <c r="BJ24" s="27">
        <f t="shared" si="28"/>
        <v>53</v>
      </c>
      <c r="BK24" s="27">
        <f t="shared" si="29"/>
        <v>55.4</v>
      </c>
      <c r="BL24" s="54">
        <v>30608</v>
      </c>
      <c r="BM24" s="24">
        <v>31238</v>
      </c>
      <c r="BN24" s="27">
        <f t="shared" si="30"/>
        <v>102.1</v>
      </c>
      <c r="BO24" s="27">
        <f t="shared" si="31"/>
        <v>7.9</v>
      </c>
      <c r="BP24" s="27">
        <f t="shared" si="32"/>
        <v>7.5</v>
      </c>
      <c r="BQ24" s="30"/>
      <c r="BR24" s="30"/>
      <c r="BS24" s="27" t="e">
        <f t="shared" si="33"/>
        <v>#DIV/0!</v>
      </c>
      <c r="BT24" s="27">
        <f t="shared" si="34"/>
        <v>0</v>
      </c>
      <c r="BU24" s="27">
        <f t="shared" si="35"/>
        <v>0</v>
      </c>
      <c r="BV24" s="54">
        <v>45309</v>
      </c>
      <c r="BW24" s="24">
        <v>55162</v>
      </c>
      <c r="BX24" s="27">
        <f t="shared" si="36"/>
        <v>121.7</v>
      </c>
      <c r="BY24" s="27">
        <f t="shared" si="37"/>
        <v>11.6</v>
      </c>
      <c r="BZ24" s="27">
        <f t="shared" si="38"/>
        <v>13.2</v>
      </c>
      <c r="CA24" s="24">
        <f t="shared" si="39"/>
        <v>106803</v>
      </c>
      <c r="CB24" s="24">
        <f t="shared" si="40"/>
        <v>99218</v>
      </c>
      <c r="CC24" s="27">
        <f t="shared" si="41"/>
        <v>92.9</v>
      </c>
      <c r="CD24" s="27">
        <f t="shared" si="42"/>
        <v>27.5</v>
      </c>
      <c r="CE24" s="27">
        <f t="shared" si="43"/>
        <v>23.8</v>
      </c>
      <c r="CF24" s="24">
        <f t="shared" si="44"/>
        <v>12964</v>
      </c>
      <c r="CG24" s="24">
        <f t="shared" si="3"/>
        <v>14359</v>
      </c>
      <c r="CH24" s="24">
        <f t="shared" si="45"/>
        <v>46963</v>
      </c>
      <c r="CI24" s="24">
        <f t="shared" si="46"/>
        <v>-5646</v>
      </c>
      <c r="CJ24" s="24"/>
      <c r="CK24" s="24"/>
      <c r="CL24" s="31" t="e">
        <f t="shared" si="47"/>
        <v>#DIV/0!</v>
      </c>
      <c r="CM24" s="24"/>
      <c r="CN24" s="24"/>
      <c r="CO24" s="31" t="e">
        <f t="shared" si="48"/>
        <v>#DIV/0!</v>
      </c>
      <c r="CP24" s="27"/>
      <c r="CQ24" s="27"/>
      <c r="CR24" s="27"/>
      <c r="CS24" s="27"/>
      <c r="CT24" s="27"/>
      <c r="CU24" s="27"/>
      <c r="CV24" s="28">
        <f t="shared" si="50"/>
        <v>47876</v>
      </c>
      <c r="CW24" s="50">
        <v>3740.4</v>
      </c>
      <c r="CX24" s="50">
        <v>14484.3</v>
      </c>
      <c r="CY24" s="26">
        <f t="shared" si="51"/>
        <v>29651.6</v>
      </c>
      <c r="CZ24" s="50">
        <v>29651.6</v>
      </c>
      <c r="DA24" s="50"/>
    </row>
    <row r="25" spans="1:105" ht="20.25" customHeight="1">
      <c r="A25" s="21">
        <v>15</v>
      </c>
      <c r="B25" s="23" t="s">
        <v>16</v>
      </c>
      <c r="C25" s="24">
        <v>34</v>
      </c>
      <c r="D25" s="27">
        <v>34</v>
      </c>
      <c r="E25" s="39">
        <v>492200</v>
      </c>
      <c r="F25" s="30">
        <v>411992</v>
      </c>
      <c r="G25" s="25">
        <f t="shared" si="0"/>
        <v>83.7</v>
      </c>
      <c r="H25" s="40">
        <v>357950</v>
      </c>
      <c r="I25" s="30">
        <v>290338</v>
      </c>
      <c r="J25" s="26">
        <f t="shared" si="4"/>
        <v>81.1</v>
      </c>
      <c r="K25" s="27">
        <f t="shared" si="5"/>
        <v>72.7</v>
      </c>
      <c r="L25" s="27">
        <f t="shared" si="6"/>
        <v>70.5</v>
      </c>
      <c r="M25" s="41">
        <v>91784</v>
      </c>
      <c r="N25" s="30">
        <v>99758</v>
      </c>
      <c r="O25" s="27">
        <f t="shared" si="7"/>
        <v>108.7</v>
      </c>
      <c r="P25" s="27">
        <f t="shared" si="8"/>
        <v>18.6</v>
      </c>
      <c r="Q25" s="27">
        <f t="shared" si="9"/>
        <v>24.2</v>
      </c>
      <c r="R25" s="42">
        <v>97584</v>
      </c>
      <c r="S25" s="30">
        <v>10031.98</v>
      </c>
      <c r="T25" s="27">
        <f t="shared" si="10"/>
        <v>10.3</v>
      </c>
      <c r="U25" s="43">
        <v>171848</v>
      </c>
      <c r="V25" s="30">
        <v>180530</v>
      </c>
      <c r="W25" s="27">
        <f t="shared" si="11"/>
        <v>105.1</v>
      </c>
      <c r="X25" s="44">
        <v>134250</v>
      </c>
      <c r="Y25" s="44">
        <v>121654</v>
      </c>
      <c r="Z25" s="27">
        <f t="shared" si="12"/>
        <v>90.6</v>
      </c>
      <c r="AA25" s="27">
        <f t="shared" si="13"/>
        <v>27.3</v>
      </c>
      <c r="AB25" s="27">
        <f t="shared" si="14"/>
        <v>29.5</v>
      </c>
      <c r="AC25" s="27">
        <f t="shared" si="15"/>
        <v>3948.5</v>
      </c>
      <c r="AD25" s="27">
        <f t="shared" si="1"/>
        <v>3578.1</v>
      </c>
      <c r="AE25" s="45">
        <v>88190</v>
      </c>
      <c r="AF25" s="24">
        <v>93328</v>
      </c>
      <c r="AG25" s="27">
        <f t="shared" si="52"/>
        <v>105.8</v>
      </c>
      <c r="AH25" s="27">
        <f t="shared" si="16"/>
        <v>65.7</v>
      </c>
      <c r="AI25" s="27">
        <f t="shared" si="2"/>
        <v>76.7</v>
      </c>
      <c r="AJ25" s="45">
        <v>7202</v>
      </c>
      <c r="AK25" s="24">
        <v>7107</v>
      </c>
      <c r="AL25" s="27">
        <f t="shared" si="17"/>
        <v>98.7</v>
      </c>
      <c r="AM25" s="45">
        <v>9392</v>
      </c>
      <c r="AN25" s="24">
        <v>15526</v>
      </c>
      <c r="AO25" s="27">
        <f t="shared" si="18"/>
        <v>165.3</v>
      </c>
      <c r="AP25" s="27">
        <f t="shared" si="19"/>
        <v>7</v>
      </c>
      <c r="AQ25" s="27">
        <f t="shared" si="20"/>
        <v>12.8</v>
      </c>
      <c r="AR25" s="45">
        <v>140</v>
      </c>
      <c r="AS25" s="24">
        <v>369</v>
      </c>
      <c r="AT25" s="27">
        <f t="shared" si="49"/>
        <v>263.6</v>
      </c>
      <c r="AU25" s="46">
        <v>5413</v>
      </c>
      <c r="AV25" s="24">
        <v>7123</v>
      </c>
      <c r="AW25" s="27">
        <f t="shared" si="21"/>
        <v>131.6</v>
      </c>
      <c r="AX25" s="47">
        <v>3840</v>
      </c>
      <c r="AY25" s="24">
        <v>8034</v>
      </c>
      <c r="AZ25" s="27">
        <f t="shared" si="22"/>
        <v>209.2</v>
      </c>
      <c r="BA25" s="24">
        <f t="shared" si="23"/>
        <v>29465</v>
      </c>
      <c r="BB25" s="24">
        <f t="shared" si="24"/>
        <v>5693</v>
      </c>
      <c r="BC25" s="27">
        <f t="shared" si="25"/>
        <v>19.3</v>
      </c>
      <c r="BD25" s="48">
        <v>438777</v>
      </c>
      <c r="BE25" s="49">
        <v>415582.9345</v>
      </c>
      <c r="BF25" s="25">
        <f t="shared" si="26"/>
        <v>94.7</v>
      </c>
      <c r="BG25" s="54">
        <v>189441</v>
      </c>
      <c r="BH25" s="56">
        <v>227702</v>
      </c>
      <c r="BI25" s="27">
        <f t="shared" si="27"/>
        <v>120.2</v>
      </c>
      <c r="BJ25" s="27">
        <f t="shared" si="28"/>
        <v>43.2</v>
      </c>
      <c r="BK25" s="27">
        <f t="shared" si="29"/>
        <v>54.8</v>
      </c>
      <c r="BL25" s="54">
        <v>21102</v>
      </c>
      <c r="BM25" s="56">
        <v>22544</v>
      </c>
      <c r="BN25" s="27">
        <f t="shared" si="30"/>
        <v>106.8</v>
      </c>
      <c r="BO25" s="27">
        <f t="shared" si="31"/>
        <v>4.8</v>
      </c>
      <c r="BP25" s="27">
        <f t="shared" si="32"/>
        <v>5.4</v>
      </c>
      <c r="BQ25" s="30"/>
      <c r="BR25" s="30"/>
      <c r="BS25" s="27" t="e">
        <f t="shared" si="33"/>
        <v>#DIV/0!</v>
      </c>
      <c r="BT25" s="27">
        <f t="shared" si="34"/>
        <v>0</v>
      </c>
      <c r="BU25" s="27">
        <f t="shared" si="35"/>
        <v>0</v>
      </c>
      <c r="BV25" s="54">
        <v>51254</v>
      </c>
      <c r="BW25" s="56">
        <v>51511</v>
      </c>
      <c r="BX25" s="27">
        <f t="shared" si="36"/>
        <v>100.5</v>
      </c>
      <c r="BY25" s="27">
        <f t="shared" si="37"/>
        <v>11.7</v>
      </c>
      <c r="BZ25" s="27">
        <f t="shared" si="38"/>
        <v>12.4</v>
      </c>
      <c r="CA25" s="24">
        <f t="shared" si="39"/>
        <v>176980</v>
      </c>
      <c r="CB25" s="24">
        <f t="shared" si="40"/>
        <v>113826</v>
      </c>
      <c r="CC25" s="27">
        <f t="shared" si="41"/>
        <v>64.3</v>
      </c>
      <c r="CD25" s="27">
        <f t="shared" si="42"/>
        <v>40.3</v>
      </c>
      <c r="CE25" s="27">
        <f t="shared" si="43"/>
        <v>27.4</v>
      </c>
      <c r="CF25" s="24">
        <f t="shared" si="44"/>
        <v>12905</v>
      </c>
      <c r="CG25" s="24">
        <f t="shared" si="3"/>
        <v>12223</v>
      </c>
      <c r="CH25" s="24">
        <f t="shared" si="45"/>
        <v>53423</v>
      </c>
      <c r="CI25" s="24">
        <f t="shared" si="46"/>
        <v>-3591</v>
      </c>
      <c r="CJ25" s="24"/>
      <c r="CK25" s="24"/>
      <c r="CL25" s="31" t="e">
        <f t="shared" si="47"/>
        <v>#DIV/0!</v>
      </c>
      <c r="CM25" s="24"/>
      <c r="CN25" s="24"/>
      <c r="CO25" s="31" t="e">
        <f t="shared" si="48"/>
        <v>#DIV/0!</v>
      </c>
      <c r="CP25" s="27"/>
      <c r="CQ25" s="27"/>
      <c r="CR25" s="27"/>
      <c r="CS25" s="27"/>
      <c r="CT25" s="27"/>
      <c r="CU25" s="27"/>
      <c r="CV25" s="28">
        <f t="shared" si="50"/>
        <v>68024</v>
      </c>
      <c r="CW25" s="50">
        <v>4741.7</v>
      </c>
      <c r="CX25" s="50">
        <v>4245.2</v>
      </c>
      <c r="CY25" s="26">
        <f t="shared" si="51"/>
        <v>59037.5</v>
      </c>
      <c r="CZ25" s="50">
        <v>59037.5</v>
      </c>
      <c r="DA25" s="50"/>
    </row>
    <row r="26" spans="1:105" ht="21.75" customHeight="1">
      <c r="A26" s="21">
        <v>16</v>
      </c>
      <c r="B26" s="23" t="s">
        <v>17</v>
      </c>
      <c r="C26" s="24">
        <v>24</v>
      </c>
      <c r="D26" s="27">
        <v>23.9</v>
      </c>
      <c r="E26" s="39">
        <v>343295</v>
      </c>
      <c r="F26" s="30">
        <v>378966</v>
      </c>
      <c r="G26" s="25">
        <f t="shared" si="0"/>
        <v>110.4</v>
      </c>
      <c r="H26" s="40">
        <v>277201</v>
      </c>
      <c r="I26" s="30">
        <v>303799</v>
      </c>
      <c r="J26" s="26">
        <f t="shared" si="4"/>
        <v>109.6</v>
      </c>
      <c r="K26" s="27">
        <f t="shared" si="5"/>
        <v>80.7</v>
      </c>
      <c r="L26" s="27">
        <f t="shared" si="6"/>
        <v>80.2</v>
      </c>
      <c r="M26" s="41">
        <v>94336</v>
      </c>
      <c r="N26" s="30">
        <v>90128</v>
      </c>
      <c r="O26" s="27">
        <f t="shared" si="7"/>
        <v>95.5</v>
      </c>
      <c r="P26" s="27">
        <f t="shared" si="8"/>
        <v>27.5</v>
      </c>
      <c r="Q26" s="27">
        <f t="shared" si="9"/>
        <v>23.8</v>
      </c>
      <c r="R26" s="42">
        <v>21849</v>
      </c>
      <c r="S26" s="30">
        <v>2841</v>
      </c>
      <c r="T26" s="27">
        <f t="shared" si="10"/>
        <v>13</v>
      </c>
      <c r="U26" s="43">
        <v>160992</v>
      </c>
      <c r="V26" s="30">
        <v>211040</v>
      </c>
      <c r="W26" s="27">
        <f t="shared" si="11"/>
        <v>131.1</v>
      </c>
      <c r="X26" s="44">
        <v>66094</v>
      </c>
      <c r="Y26" s="44">
        <v>75167</v>
      </c>
      <c r="Z26" s="27">
        <f t="shared" si="12"/>
        <v>113.7</v>
      </c>
      <c r="AA26" s="27">
        <f t="shared" si="13"/>
        <v>19.3</v>
      </c>
      <c r="AB26" s="27">
        <f t="shared" si="14"/>
        <v>19.8</v>
      </c>
      <c r="AC26" s="27">
        <f t="shared" si="15"/>
        <v>2753.9</v>
      </c>
      <c r="AD26" s="27">
        <f t="shared" si="1"/>
        <v>3145.1</v>
      </c>
      <c r="AE26" s="45">
        <v>56599</v>
      </c>
      <c r="AF26" s="24">
        <v>61741</v>
      </c>
      <c r="AG26" s="27">
        <f t="shared" si="52"/>
        <v>109.1</v>
      </c>
      <c r="AH26" s="27">
        <f t="shared" si="16"/>
        <v>85.6</v>
      </c>
      <c r="AI26" s="27">
        <f t="shared" si="2"/>
        <v>82.1</v>
      </c>
      <c r="AJ26" s="45">
        <v>2484</v>
      </c>
      <c r="AK26" s="24">
        <v>2591</v>
      </c>
      <c r="AL26" s="27">
        <f t="shared" si="17"/>
        <v>104.3</v>
      </c>
      <c r="AM26" s="45">
        <v>3724</v>
      </c>
      <c r="AN26" s="24">
        <v>5351</v>
      </c>
      <c r="AO26" s="27">
        <f t="shared" si="18"/>
        <v>143.7</v>
      </c>
      <c r="AP26" s="27">
        <f t="shared" si="19"/>
        <v>5.6</v>
      </c>
      <c r="AQ26" s="27">
        <f t="shared" si="20"/>
        <v>7.1</v>
      </c>
      <c r="AR26" s="45">
        <v>288</v>
      </c>
      <c r="AS26" s="24">
        <v>323</v>
      </c>
      <c r="AT26" s="27" t="s">
        <v>59</v>
      </c>
      <c r="AU26" s="46">
        <v>2339</v>
      </c>
      <c r="AV26" s="24">
        <v>2875</v>
      </c>
      <c r="AW26" s="27">
        <f t="shared" si="21"/>
        <v>122.9</v>
      </c>
      <c r="AX26" s="47">
        <v>1097</v>
      </c>
      <c r="AY26" s="24">
        <v>2153</v>
      </c>
      <c r="AZ26" s="27">
        <f t="shared" si="22"/>
        <v>196.3</v>
      </c>
      <c r="BA26" s="24">
        <f t="shared" si="23"/>
        <v>3287</v>
      </c>
      <c r="BB26" s="24">
        <f t="shared" si="24"/>
        <v>5484</v>
      </c>
      <c r="BC26" s="27">
        <f t="shared" si="25"/>
        <v>166.8</v>
      </c>
      <c r="BD26" s="48">
        <v>308877</v>
      </c>
      <c r="BE26" s="49">
        <v>368692.7971</v>
      </c>
      <c r="BF26" s="25">
        <f t="shared" si="26"/>
        <v>119.4</v>
      </c>
      <c r="BG26" s="54">
        <v>160106</v>
      </c>
      <c r="BH26" s="51">
        <v>210593</v>
      </c>
      <c r="BI26" s="27">
        <f t="shared" si="27"/>
        <v>131.5</v>
      </c>
      <c r="BJ26" s="27">
        <f t="shared" si="28"/>
        <v>51.8</v>
      </c>
      <c r="BK26" s="27">
        <f t="shared" si="29"/>
        <v>57.1</v>
      </c>
      <c r="BL26" s="54">
        <v>21282</v>
      </c>
      <c r="BM26" s="51">
        <v>20409</v>
      </c>
      <c r="BN26" s="27">
        <f t="shared" si="30"/>
        <v>95.9</v>
      </c>
      <c r="BO26" s="27">
        <f t="shared" si="31"/>
        <v>6.9</v>
      </c>
      <c r="BP26" s="27">
        <f t="shared" si="32"/>
        <v>5.5</v>
      </c>
      <c r="BQ26" s="30"/>
      <c r="BR26" s="30"/>
      <c r="BS26" s="27" t="e">
        <f t="shared" si="33"/>
        <v>#DIV/0!</v>
      </c>
      <c r="BT26" s="27">
        <f t="shared" si="34"/>
        <v>0</v>
      </c>
      <c r="BU26" s="27">
        <f t="shared" si="35"/>
        <v>0</v>
      </c>
      <c r="BV26" s="54">
        <v>50407</v>
      </c>
      <c r="BW26" s="51">
        <v>73350</v>
      </c>
      <c r="BX26" s="27">
        <f t="shared" si="36"/>
        <v>145.5</v>
      </c>
      <c r="BY26" s="27">
        <f t="shared" si="37"/>
        <v>16.3</v>
      </c>
      <c r="BZ26" s="27">
        <f t="shared" si="38"/>
        <v>19.9</v>
      </c>
      <c r="CA26" s="24">
        <f t="shared" si="39"/>
        <v>77082</v>
      </c>
      <c r="CB26" s="24">
        <f t="shared" si="40"/>
        <v>64341</v>
      </c>
      <c r="CC26" s="27">
        <f t="shared" si="41"/>
        <v>83.5</v>
      </c>
      <c r="CD26" s="27">
        <f t="shared" si="42"/>
        <v>25</v>
      </c>
      <c r="CE26" s="27">
        <f t="shared" si="43"/>
        <v>17.5</v>
      </c>
      <c r="CF26" s="24">
        <f t="shared" si="44"/>
        <v>12870</v>
      </c>
      <c r="CG26" s="24">
        <f t="shared" si="3"/>
        <v>15426</v>
      </c>
      <c r="CH26" s="24">
        <f t="shared" si="45"/>
        <v>34418</v>
      </c>
      <c r="CI26" s="24">
        <f t="shared" si="46"/>
        <v>10273</v>
      </c>
      <c r="CJ26" s="24"/>
      <c r="CK26" s="24"/>
      <c r="CL26" s="31" t="e">
        <f t="shared" si="47"/>
        <v>#DIV/0!</v>
      </c>
      <c r="CM26" s="24"/>
      <c r="CN26" s="24"/>
      <c r="CO26" s="31" t="e">
        <f t="shared" si="48"/>
        <v>#DIV/0!</v>
      </c>
      <c r="CP26" s="27"/>
      <c r="CQ26" s="27"/>
      <c r="CR26" s="27"/>
      <c r="CS26" s="27"/>
      <c r="CT26" s="27"/>
      <c r="CU26" s="27"/>
      <c r="CV26" s="28">
        <f t="shared" si="50"/>
        <v>22027</v>
      </c>
      <c r="CW26" s="50">
        <v>942</v>
      </c>
      <c r="CX26" s="50">
        <v>2494</v>
      </c>
      <c r="CY26" s="26">
        <f t="shared" si="51"/>
        <v>18591</v>
      </c>
      <c r="CZ26" s="50">
        <v>18591</v>
      </c>
      <c r="DA26" s="50"/>
    </row>
    <row r="27" spans="1:105" ht="21.75" customHeight="1">
      <c r="A27" s="21">
        <v>17</v>
      </c>
      <c r="B27" s="23" t="s">
        <v>18</v>
      </c>
      <c r="C27" s="24">
        <v>33</v>
      </c>
      <c r="D27" s="27">
        <v>32</v>
      </c>
      <c r="E27" s="39">
        <v>468507</v>
      </c>
      <c r="F27" s="30">
        <v>523598</v>
      </c>
      <c r="G27" s="25">
        <f t="shared" si="0"/>
        <v>111.8</v>
      </c>
      <c r="H27" s="40">
        <v>365022</v>
      </c>
      <c r="I27" s="30">
        <v>398438</v>
      </c>
      <c r="J27" s="26">
        <f t="shared" si="4"/>
        <v>109.2</v>
      </c>
      <c r="K27" s="27">
        <f t="shared" si="5"/>
        <v>77.9</v>
      </c>
      <c r="L27" s="27">
        <f t="shared" si="6"/>
        <v>76.1</v>
      </c>
      <c r="M27" s="41">
        <v>104752</v>
      </c>
      <c r="N27" s="30">
        <v>101678</v>
      </c>
      <c r="O27" s="27">
        <f t="shared" si="7"/>
        <v>97.1</v>
      </c>
      <c r="P27" s="27">
        <f t="shared" si="8"/>
        <v>22.4</v>
      </c>
      <c r="Q27" s="27">
        <f t="shared" si="9"/>
        <v>19.4</v>
      </c>
      <c r="R27" s="42">
        <v>64733</v>
      </c>
      <c r="S27" s="30">
        <v>18887</v>
      </c>
      <c r="T27" s="27">
        <f t="shared" si="10"/>
        <v>29.2</v>
      </c>
      <c r="U27" s="43">
        <v>203608</v>
      </c>
      <c r="V27" s="30">
        <v>277738</v>
      </c>
      <c r="W27" s="27">
        <f t="shared" si="11"/>
        <v>136.4</v>
      </c>
      <c r="X27" s="44">
        <v>103485</v>
      </c>
      <c r="Y27" s="44">
        <v>125161</v>
      </c>
      <c r="Z27" s="27">
        <f t="shared" si="12"/>
        <v>120.9</v>
      </c>
      <c r="AA27" s="27">
        <f t="shared" si="13"/>
        <v>22.1</v>
      </c>
      <c r="AB27" s="27">
        <f t="shared" si="14"/>
        <v>23.9</v>
      </c>
      <c r="AC27" s="27">
        <f t="shared" si="15"/>
        <v>3135.9</v>
      </c>
      <c r="AD27" s="27">
        <f t="shared" si="1"/>
        <v>3911.3</v>
      </c>
      <c r="AE27" s="45">
        <v>77430</v>
      </c>
      <c r="AF27" s="24">
        <v>90377</v>
      </c>
      <c r="AG27" s="27">
        <f t="shared" si="52"/>
        <v>116.7</v>
      </c>
      <c r="AH27" s="27">
        <f t="shared" si="16"/>
        <v>74.8</v>
      </c>
      <c r="AI27" s="27">
        <f t="shared" si="2"/>
        <v>72.2</v>
      </c>
      <c r="AJ27" s="45">
        <v>5399</v>
      </c>
      <c r="AK27" s="24">
        <v>5317</v>
      </c>
      <c r="AL27" s="27">
        <f t="shared" si="17"/>
        <v>98.5</v>
      </c>
      <c r="AM27" s="45">
        <v>16066</v>
      </c>
      <c r="AN27" s="24">
        <v>21076</v>
      </c>
      <c r="AO27" s="27">
        <f t="shared" si="18"/>
        <v>131.2</v>
      </c>
      <c r="AP27" s="27">
        <f t="shared" si="19"/>
        <v>15.5</v>
      </c>
      <c r="AQ27" s="27">
        <f t="shared" si="20"/>
        <v>16.8</v>
      </c>
      <c r="AR27" s="45">
        <v>172</v>
      </c>
      <c r="AS27" s="24">
        <v>786</v>
      </c>
      <c r="AT27" s="27">
        <f t="shared" si="49"/>
        <v>457</v>
      </c>
      <c r="AU27" s="46">
        <v>6176</v>
      </c>
      <c r="AV27" s="24">
        <v>8738</v>
      </c>
      <c r="AW27" s="27">
        <f t="shared" si="21"/>
        <v>141.5</v>
      </c>
      <c r="AX27" s="47">
        <v>9718</v>
      </c>
      <c r="AY27" s="24">
        <v>11551</v>
      </c>
      <c r="AZ27" s="27">
        <f t="shared" si="22"/>
        <v>118.9</v>
      </c>
      <c r="BA27" s="24">
        <f t="shared" si="23"/>
        <v>4590</v>
      </c>
      <c r="BB27" s="24">
        <f t="shared" si="24"/>
        <v>8391</v>
      </c>
      <c r="BC27" s="27">
        <f t="shared" si="25"/>
        <v>182.8</v>
      </c>
      <c r="BD27" s="48">
        <v>481789</v>
      </c>
      <c r="BE27" s="49">
        <v>522009.422</v>
      </c>
      <c r="BF27" s="25">
        <f t="shared" si="26"/>
        <v>108.3</v>
      </c>
      <c r="BG27" s="54">
        <v>224338</v>
      </c>
      <c r="BH27" s="51">
        <v>260593</v>
      </c>
      <c r="BI27" s="27">
        <f t="shared" si="27"/>
        <v>116.2</v>
      </c>
      <c r="BJ27" s="27">
        <f t="shared" si="28"/>
        <v>46.6</v>
      </c>
      <c r="BK27" s="27">
        <f t="shared" si="29"/>
        <v>49.9</v>
      </c>
      <c r="BL27" s="54">
        <v>33020</v>
      </c>
      <c r="BM27" s="51">
        <v>28214</v>
      </c>
      <c r="BN27" s="27">
        <f t="shared" si="30"/>
        <v>85.4</v>
      </c>
      <c r="BO27" s="27">
        <f t="shared" si="31"/>
        <v>6.9</v>
      </c>
      <c r="BP27" s="27">
        <f t="shared" si="32"/>
        <v>5.4</v>
      </c>
      <c r="BQ27" s="30"/>
      <c r="BR27" s="30"/>
      <c r="BS27" s="27" t="e">
        <f t="shared" si="33"/>
        <v>#DIV/0!</v>
      </c>
      <c r="BT27" s="27">
        <f t="shared" si="34"/>
        <v>0</v>
      </c>
      <c r="BU27" s="27">
        <f t="shared" si="35"/>
        <v>0</v>
      </c>
      <c r="BV27" s="54">
        <v>51924</v>
      </c>
      <c r="BW27" s="51">
        <v>120291</v>
      </c>
      <c r="BX27" s="27">
        <f t="shared" si="36"/>
        <v>231.7</v>
      </c>
      <c r="BY27" s="27">
        <f t="shared" si="37"/>
        <v>10.8</v>
      </c>
      <c r="BZ27" s="27">
        <f t="shared" si="38"/>
        <v>23</v>
      </c>
      <c r="CA27" s="24">
        <f t="shared" si="39"/>
        <v>172507</v>
      </c>
      <c r="CB27" s="24">
        <f t="shared" si="40"/>
        <v>112911</v>
      </c>
      <c r="CC27" s="27">
        <f t="shared" si="41"/>
        <v>65.5</v>
      </c>
      <c r="CD27" s="27">
        <f t="shared" si="42"/>
        <v>35.8</v>
      </c>
      <c r="CE27" s="27">
        <f t="shared" si="43"/>
        <v>21.6</v>
      </c>
      <c r="CF27" s="24">
        <f t="shared" si="44"/>
        <v>14600</v>
      </c>
      <c r="CG27" s="24">
        <f t="shared" si="3"/>
        <v>16313</v>
      </c>
      <c r="CH27" s="24">
        <f t="shared" si="45"/>
        <v>-13282</v>
      </c>
      <c r="CI27" s="24">
        <f t="shared" si="46"/>
        <v>1589</v>
      </c>
      <c r="CJ27" s="24"/>
      <c r="CK27" s="24"/>
      <c r="CL27" s="31" t="e">
        <f t="shared" si="47"/>
        <v>#DIV/0!</v>
      </c>
      <c r="CM27" s="24"/>
      <c r="CN27" s="24"/>
      <c r="CO27" s="31" t="e">
        <f t="shared" si="48"/>
        <v>#DIV/0!</v>
      </c>
      <c r="CP27" s="27"/>
      <c r="CQ27" s="27"/>
      <c r="CR27" s="27"/>
      <c r="CS27" s="27"/>
      <c r="CT27" s="27"/>
      <c r="CU27" s="27"/>
      <c r="CV27" s="28">
        <f t="shared" si="50"/>
        <v>34702</v>
      </c>
      <c r="CW27" s="50">
        <v>3139</v>
      </c>
      <c r="CX27" s="50">
        <v>8062</v>
      </c>
      <c r="CY27" s="26">
        <f t="shared" si="51"/>
        <v>23501</v>
      </c>
      <c r="CZ27" s="50">
        <v>23501</v>
      </c>
      <c r="DA27" s="50"/>
    </row>
    <row r="28" spans="1:105" ht="32.25" customHeight="1">
      <c r="A28" s="21">
        <v>18</v>
      </c>
      <c r="B28" s="23" t="s">
        <v>23</v>
      </c>
      <c r="C28" s="24">
        <v>92</v>
      </c>
      <c r="D28" s="27">
        <v>91.7</v>
      </c>
      <c r="E28" s="39">
        <v>932296</v>
      </c>
      <c r="F28" s="30">
        <v>1005470</v>
      </c>
      <c r="G28" s="25">
        <f t="shared" si="0"/>
        <v>107.8</v>
      </c>
      <c r="H28" s="40">
        <v>717070</v>
      </c>
      <c r="I28" s="30">
        <v>768015</v>
      </c>
      <c r="J28" s="26">
        <f t="shared" si="4"/>
        <v>107.1</v>
      </c>
      <c r="K28" s="27">
        <f t="shared" si="5"/>
        <v>76.9</v>
      </c>
      <c r="L28" s="27">
        <f t="shared" si="6"/>
        <v>76.4</v>
      </c>
      <c r="M28" s="41">
        <v>156870</v>
      </c>
      <c r="N28" s="30">
        <v>185978</v>
      </c>
      <c r="O28" s="27">
        <f t="shared" si="7"/>
        <v>118.6</v>
      </c>
      <c r="P28" s="27">
        <f t="shared" si="8"/>
        <v>16.8</v>
      </c>
      <c r="Q28" s="27">
        <f t="shared" si="9"/>
        <v>18.5</v>
      </c>
      <c r="R28" s="42">
        <v>170749</v>
      </c>
      <c r="S28" s="30">
        <v>46914</v>
      </c>
      <c r="T28" s="27">
        <f t="shared" si="10"/>
        <v>27.5</v>
      </c>
      <c r="U28" s="43">
        <v>413115</v>
      </c>
      <c r="V28" s="30">
        <v>456830</v>
      </c>
      <c r="W28" s="27">
        <f t="shared" si="11"/>
        <v>110.6</v>
      </c>
      <c r="X28" s="44">
        <v>215227</v>
      </c>
      <c r="Y28" s="44">
        <v>237455</v>
      </c>
      <c r="Z28" s="27">
        <f t="shared" si="12"/>
        <v>110.3</v>
      </c>
      <c r="AA28" s="27">
        <f t="shared" si="13"/>
        <v>23.1</v>
      </c>
      <c r="AB28" s="27">
        <f t="shared" si="14"/>
        <v>23.6</v>
      </c>
      <c r="AC28" s="27">
        <f t="shared" si="15"/>
        <v>2339.4</v>
      </c>
      <c r="AD28" s="27">
        <f t="shared" si="1"/>
        <v>2589.5</v>
      </c>
      <c r="AE28" s="45">
        <v>140868</v>
      </c>
      <c r="AF28" s="24">
        <v>157139</v>
      </c>
      <c r="AG28" s="27">
        <f t="shared" si="52"/>
        <v>111.6</v>
      </c>
      <c r="AH28" s="27">
        <f t="shared" si="16"/>
        <v>65.5</v>
      </c>
      <c r="AI28" s="27">
        <f t="shared" si="2"/>
        <v>66.2</v>
      </c>
      <c r="AJ28" s="45">
        <v>14756</v>
      </c>
      <c r="AK28" s="24">
        <v>14061</v>
      </c>
      <c r="AL28" s="27">
        <f t="shared" si="17"/>
        <v>95.3</v>
      </c>
      <c r="AM28" s="45">
        <v>51385</v>
      </c>
      <c r="AN28" s="24">
        <v>52769</v>
      </c>
      <c r="AO28" s="27">
        <f t="shared" si="18"/>
        <v>102.7</v>
      </c>
      <c r="AP28" s="27">
        <f t="shared" si="19"/>
        <v>23.9</v>
      </c>
      <c r="AQ28" s="27">
        <f t="shared" si="20"/>
        <v>22.2</v>
      </c>
      <c r="AR28" s="45">
        <v>617</v>
      </c>
      <c r="AS28" s="24">
        <v>988</v>
      </c>
      <c r="AT28" s="27">
        <f t="shared" si="49"/>
        <v>160.1</v>
      </c>
      <c r="AU28" s="46">
        <v>20514</v>
      </c>
      <c r="AV28" s="24">
        <v>25717</v>
      </c>
      <c r="AW28" s="27">
        <f t="shared" si="21"/>
        <v>125.4</v>
      </c>
      <c r="AX28" s="47">
        <v>30253</v>
      </c>
      <c r="AY28" s="24">
        <v>26064</v>
      </c>
      <c r="AZ28" s="27">
        <f t="shared" si="22"/>
        <v>86.2</v>
      </c>
      <c r="BA28" s="24">
        <f t="shared" si="23"/>
        <v>8219</v>
      </c>
      <c r="BB28" s="24">
        <f t="shared" si="24"/>
        <v>13486</v>
      </c>
      <c r="BC28" s="27">
        <f t="shared" si="25"/>
        <v>164.1</v>
      </c>
      <c r="BD28" s="48">
        <v>909370</v>
      </c>
      <c r="BE28" s="49">
        <v>989673.172</v>
      </c>
      <c r="BF28" s="25">
        <f t="shared" si="26"/>
        <v>108.8</v>
      </c>
      <c r="BG28" s="54">
        <v>403973</v>
      </c>
      <c r="BH28" s="51">
        <v>485214</v>
      </c>
      <c r="BI28" s="27">
        <f t="shared" si="27"/>
        <v>120.1</v>
      </c>
      <c r="BJ28" s="27">
        <f t="shared" si="28"/>
        <v>44.4</v>
      </c>
      <c r="BK28" s="27">
        <f t="shared" si="29"/>
        <v>49</v>
      </c>
      <c r="BL28" s="54">
        <v>63032</v>
      </c>
      <c r="BM28" s="51">
        <v>66526</v>
      </c>
      <c r="BN28" s="27">
        <f t="shared" si="30"/>
        <v>105.5</v>
      </c>
      <c r="BO28" s="27">
        <f t="shared" si="31"/>
        <v>6.9</v>
      </c>
      <c r="BP28" s="27">
        <f t="shared" si="32"/>
        <v>6.7</v>
      </c>
      <c r="BQ28" s="30"/>
      <c r="BR28" s="30"/>
      <c r="BS28" s="27" t="e">
        <f t="shared" si="33"/>
        <v>#DIV/0!</v>
      </c>
      <c r="BT28" s="27">
        <f t="shared" si="34"/>
        <v>0</v>
      </c>
      <c r="BU28" s="27">
        <f t="shared" si="35"/>
        <v>0</v>
      </c>
      <c r="BV28" s="54">
        <v>135367</v>
      </c>
      <c r="BW28" s="51">
        <v>177550</v>
      </c>
      <c r="BX28" s="27">
        <f t="shared" si="36"/>
        <v>131.2</v>
      </c>
      <c r="BY28" s="27">
        <f t="shared" si="37"/>
        <v>14.9</v>
      </c>
      <c r="BZ28" s="27">
        <f t="shared" si="38"/>
        <v>17.9</v>
      </c>
      <c r="CA28" s="24">
        <f t="shared" si="39"/>
        <v>306998</v>
      </c>
      <c r="CB28" s="24">
        <f t="shared" si="40"/>
        <v>260383</v>
      </c>
      <c r="CC28" s="27">
        <f t="shared" si="41"/>
        <v>84.8</v>
      </c>
      <c r="CD28" s="27">
        <f t="shared" si="42"/>
        <v>33.8</v>
      </c>
      <c r="CE28" s="27">
        <f t="shared" si="43"/>
        <v>26.3</v>
      </c>
      <c r="CF28" s="24">
        <f t="shared" si="44"/>
        <v>9884</v>
      </c>
      <c r="CG28" s="24">
        <f t="shared" si="3"/>
        <v>10793</v>
      </c>
      <c r="CH28" s="24">
        <f t="shared" si="45"/>
        <v>22926</v>
      </c>
      <c r="CI28" s="24">
        <f t="shared" si="46"/>
        <v>15797</v>
      </c>
      <c r="CJ28" s="24"/>
      <c r="CK28" s="24"/>
      <c r="CL28" s="35" t="e">
        <f t="shared" si="47"/>
        <v>#DIV/0!</v>
      </c>
      <c r="CM28" s="36"/>
      <c r="CN28" s="36" t="s">
        <v>99</v>
      </c>
      <c r="CO28" s="31" t="e">
        <f t="shared" si="48"/>
        <v>#DIV/0!</v>
      </c>
      <c r="CP28" s="27"/>
      <c r="CQ28" s="27"/>
      <c r="CR28" s="27"/>
      <c r="CS28" s="27"/>
      <c r="CT28" s="27"/>
      <c r="CU28" s="27"/>
      <c r="CV28" s="28">
        <f t="shared" si="50"/>
        <v>10864</v>
      </c>
      <c r="CW28" s="50">
        <v>6528</v>
      </c>
      <c r="CX28" s="50">
        <v>3419</v>
      </c>
      <c r="CY28" s="26">
        <f>CZ28+DA28</f>
        <v>917</v>
      </c>
      <c r="CZ28" s="50">
        <v>819</v>
      </c>
      <c r="DA28" s="50">
        <v>98</v>
      </c>
    </row>
    <row r="29" spans="1:105" ht="24" customHeight="1">
      <c r="A29" s="21">
        <v>19</v>
      </c>
      <c r="B29" s="23" t="s">
        <v>19</v>
      </c>
      <c r="C29" s="24">
        <v>58</v>
      </c>
      <c r="D29" s="27">
        <v>57.5</v>
      </c>
      <c r="E29" s="39">
        <v>655419</v>
      </c>
      <c r="F29" s="30">
        <v>614615</v>
      </c>
      <c r="G29" s="25">
        <f t="shared" si="0"/>
        <v>93.8</v>
      </c>
      <c r="H29" s="40">
        <v>477467</v>
      </c>
      <c r="I29" s="30">
        <v>413274</v>
      </c>
      <c r="J29" s="26">
        <f t="shared" si="4"/>
        <v>86.6</v>
      </c>
      <c r="K29" s="27">
        <f t="shared" si="5"/>
        <v>72.8</v>
      </c>
      <c r="L29" s="27">
        <f t="shared" si="6"/>
        <v>67.2</v>
      </c>
      <c r="M29" s="41">
        <v>100584</v>
      </c>
      <c r="N29" s="30">
        <v>78982</v>
      </c>
      <c r="O29" s="27">
        <f t="shared" si="7"/>
        <v>78.5</v>
      </c>
      <c r="P29" s="27">
        <f t="shared" si="8"/>
        <v>15.3</v>
      </c>
      <c r="Q29" s="27">
        <f t="shared" si="9"/>
        <v>12.9</v>
      </c>
      <c r="R29" s="42">
        <v>73962</v>
      </c>
      <c r="S29" s="30">
        <v>33611</v>
      </c>
      <c r="T29" s="27">
        <f t="shared" si="10"/>
        <v>45.4</v>
      </c>
      <c r="U29" s="43">
        <v>267515</v>
      </c>
      <c r="V29" s="30">
        <v>295567</v>
      </c>
      <c r="W29" s="27">
        <f t="shared" si="11"/>
        <v>110.5</v>
      </c>
      <c r="X29" s="44">
        <v>177953</v>
      </c>
      <c r="Y29" s="44">
        <v>201341</v>
      </c>
      <c r="Z29" s="27">
        <f t="shared" si="12"/>
        <v>113.1</v>
      </c>
      <c r="AA29" s="27">
        <f t="shared" si="13"/>
        <v>27.2</v>
      </c>
      <c r="AB29" s="27">
        <f t="shared" si="14"/>
        <v>32.8</v>
      </c>
      <c r="AC29" s="27">
        <f t="shared" si="15"/>
        <v>3068.2</v>
      </c>
      <c r="AD29" s="27">
        <f t="shared" si="1"/>
        <v>3501.6</v>
      </c>
      <c r="AE29" s="45">
        <v>115583</v>
      </c>
      <c r="AF29" s="24">
        <v>135738</v>
      </c>
      <c r="AG29" s="27">
        <f t="shared" si="52"/>
        <v>117.4</v>
      </c>
      <c r="AH29" s="27">
        <f t="shared" si="16"/>
        <v>65</v>
      </c>
      <c r="AI29" s="27">
        <f t="shared" si="2"/>
        <v>67.4</v>
      </c>
      <c r="AJ29" s="45">
        <v>13227</v>
      </c>
      <c r="AK29" s="24">
        <v>11308</v>
      </c>
      <c r="AL29" s="27">
        <f t="shared" si="17"/>
        <v>85.5</v>
      </c>
      <c r="AM29" s="45">
        <v>25204</v>
      </c>
      <c r="AN29" s="24">
        <v>47841</v>
      </c>
      <c r="AO29" s="27">
        <f t="shared" si="18"/>
        <v>189.8</v>
      </c>
      <c r="AP29" s="27">
        <f t="shared" si="19"/>
        <v>14.2</v>
      </c>
      <c r="AQ29" s="27">
        <f t="shared" si="20"/>
        <v>23.8</v>
      </c>
      <c r="AR29" s="45">
        <v>750</v>
      </c>
      <c r="AS29" s="24">
        <v>1617</v>
      </c>
      <c r="AT29" s="27">
        <f t="shared" si="49"/>
        <v>215.6</v>
      </c>
      <c r="AU29" s="46">
        <v>8909</v>
      </c>
      <c r="AV29" s="24">
        <v>12549</v>
      </c>
      <c r="AW29" s="27">
        <f t="shared" si="21"/>
        <v>140.9</v>
      </c>
      <c r="AX29" s="47">
        <v>15545</v>
      </c>
      <c r="AY29" s="24">
        <v>33675</v>
      </c>
      <c r="AZ29" s="27">
        <f t="shared" si="22"/>
        <v>216.6</v>
      </c>
      <c r="BA29" s="24">
        <f t="shared" si="23"/>
        <v>23939</v>
      </c>
      <c r="BB29" s="24">
        <f t="shared" si="24"/>
        <v>6454</v>
      </c>
      <c r="BC29" s="27">
        <f t="shared" si="25"/>
        <v>27</v>
      </c>
      <c r="BD29" s="48">
        <v>636496</v>
      </c>
      <c r="BE29" s="49">
        <v>617532.8779</v>
      </c>
      <c r="BF29" s="25">
        <f t="shared" si="26"/>
        <v>97</v>
      </c>
      <c r="BG29" s="54">
        <v>271469</v>
      </c>
      <c r="BH29" s="51">
        <v>327650</v>
      </c>
      <c r="BI29" s="27">
        <f t="shared" si="27"/>
        <v>120.7</v>
      </c>
      <c r="BJ29" s="27">
        <f t="shared" si="28"/>
        <v>42.7</v>
      </c>
      <c r="BK29" s="27">
        <f t="shared" si="29"/>
        <v>53.1</v>
      </c>
      <c r="BL29" s="54">
        <v>46231</v>
      </c>
      <c r="BM29" s="51">
        <v>40196</v>
      </c>
      <c r="BN29" s="27">
        <f t="shared" si="30"/>
        <v>86.9</v>
      </c>
      <c r="BO29" s="27">
        <f t="shared" si="31"/>
        <v>7.3</v>
      </c>
      <c r="BP29" s="27">
        <f t="shared" si="32"/>
        <v>6.5</v>
      </c>
      <c r="BQ29" s="30"/>
      <c r="BR29" s="30"/>
      <c r="BS29" s="27" t="e">
        <f t="shared" si="33"/>
        <v>#DIV/0!</v>
      </c>
      <c r="BT29" s="27">
        <f t="shared" si="34"/>
        <v>0</v>
      </c>
      <c r="BU29" s="27">
        <f t="shared" si="35"/>
        <v>0</v>
      </c>
      <c r="BV29" s="54">
        <v>90160</v>
      </c>
      <c r="BW29" s="51">
        <v>90524</v>
      </c>
      <c r="BX29" s="27">
        <f t="shared" si="36"/>
        <v>100.4</v>
      </c>
      <c r="BY29" s="27">
        <f t="shared" si="37"/>
        <v>14.2</v>
      </c>
      <c r="BZ29" s="27">
        <f t="shared" si="38"/>
        <v>14.7</v>
      </c>
      <c r="CA29" s="24">
        <f t="shared" si="39"/>
        <v>228636</v>
      </c>
      <c r="CB29" s="24">
        <f t="shared" si="40"/>
        <v>159163</v>
      </c>
      <c r="CC29" s="27">
        <f t="shared" si="41"/>
        <v>69.6</v>
      </c>
      <c r="CD29" s="27">
        <f t="shared" si="42"/>
        <v>35.9</v>
      </c>
      <c r="CE29" s="27">
        <f t="shared" si="43"/>
        <v>25.8</v>
      </c>
      <c r="CF29" s="24">
        <f t="shared" si="44"/>
        <v>10974</v>
      </c>
      <c r="CG29" s="24">
        <f t="shared" si="3"/>
        <v>10740</v>
      </c>
      <c r="CH29" s="24">
        <f t="shared" si="45"/>
        <v>18923</v>
      </c>
      <c r="CI29" s="24">
        <f t="shared" si="46"/>
        <v>-2918</v>
      </c>
      <c r="CJ29" s="24"/>
      <c r="CK29" s="24"/>
      <c r="CL29" s="35" t="e">
        <f t="shared" si="47"/>
        <v>#DIV/0!</v>
      </c>
      <c r="CM29" s="36" t="s">
        <v>100</v>
      </c>
      <c r="CN29" s="36"/>
      <c r="CO29" s="27">
        <f t="shared" si="48"/>
        <v>0</v>
      </c>
      <c r="CP29" s="27"/>
      <c r="CQ29" s="27"/>
      <c r="CR29" s="27"/>
      <c r="CS29" s="27"/>
      <c r="CT29" s="27"/>
      <c r="CU29" s="27"/>
      <c r="CV29" s="28">
        <f t="shared" si="50"/>
        <v>27288</v>
      </c>
      <c r="CW29" s="50">
        <v>4235</v>
      </c>
      <c r="CX29" s="50">
        <v>2098</v>
      </c>
      <c r="CY29" s="26">
        <f t="shared" si="51"/>
        <v>20955</v>
      </c>
      <c r="CZ29" s="50">
        <v>20955</v>
      </c>
      <c r="DA29" s="50"/>
    </row>
    <row r="30" spans="1:105" ht="16.5" customHeight="1">
      <c r="A30" s="21">
        <v>20</v>
      </c>
      <c r="B30" s="22" t="s">
        <v>24</v>
      </c>
      <c r="C30" s="24">
        <v>358</v>
      </c>
      <c r="D30" s="27">
        <v>369.8</v>
      </c>
      <c r="E30" s="39">
        <v>3231071</v>
      </c>
      <c r="F30" s="30">
        <v>3255718</v>
      </c>
      <c r="G30" s="25">
        <f t="shared" si="0"/>
        <v>100.8</v>
      </c>
      <c r="H30" s="40">
        <v>1364707</v>
      </c>
      <c r="I30" s="30">
        <v>1485197</v>
      </c>
      <c r="J30" s="26">
        <f t="shared" si="4"/>
        <v>108.8</v>
      </c>
      <c r="K30" s="27">
        <f t="shared" si="5"/>
        <v>42.2</v>
      </c>
      <c r="L30" s="27">
        <f t="shared" si="6"/>
        <v>45.6</v>
      </c>
      <c r="M30" s="41"/>
      <c r="N30" s="53"/>
      <c r="O30" s="31" t="e">
        <f t="shared" si="7"/>
        <v>#DIV/0!</v>
      </c>
      <c r="P30" s="27">
        <f t="shared" si="8"/>
        <v>0</v>
      </c>
      <c r="Q30" s="27">
        <f t="shared" si="9"/>
        <v>0</v>
      </c>
      <c r="R30" s="42">
        <v>33292</v>
      </c>
      <c r="S30" s="30">
        <v>12561</v>
      </c>
      <c r="T30" s="27">
        <f t="shared" si="10"/>
        <v>37.7</v>
      </c>
      <c r="U30" s="43">
        <v>1216385</v>
      </c>
      <c r="V30" s="30">
        <v>1324808</v>
      </c>
      <c r="W30" s="27">
        <f t="shared" si="11"/>
        <v>108.9</v>
      </c>
      <c r="X30" s="44">
        <v>1866364</v>
      </c>
      <c r="Y30" s="44">
        <v>1770521</v>
      </c>
      <c r="Z30" s="27">
        <f t="shared" si="12"/>
        <v>94.9</v>
      </c>
      <c r="AA30" s="27">
        <f t="shared" si="13"/>
        <v>57.8</v>
      </c>
      <c r="AB30" s="27">
        <f t="shared" si="14"/>
        <v>54.4</v>
      </c>
      <c r="AC30" s="27">
        <f t="shared" si="15"/>
        <v>5213.3</v>
      </c>
      <c r="AD30" s="27">
        <f t="shared" si="1"/>
        <v>4787.8</v>
      </c>
      <c r="AE30" s="45">
        <v>820496</v>
      </c>
      <c r="AF30" s="24">
        <v>727812</v>
      </c>
      <c r="AG30" s="27">
        <f t="shared" si="52"/>
        <v>88.7</v>
      </c>
      <c r="AH30" s="27">
        <f t="shared" si="16"/>
        <v>44</v>
      </c>
      <c r="AI30" s="27">
        <f t="shared" si="2"/>
        <v>41.1</v>
      </c>
      <c r="AJ30" s="45">
        <v>159429</v>
      </c>
      <c r="AK30" s="24">
        <v>175285</v>
      </c>
      <c r="AL30" s="27">
        <f t="shared" si="17"/>
        <v>109.9</v>
      </c>
      <c r="AM30" s="45">
        <v>753706</v>
      </c>
      <c r="AN30" s="24">
        <v>791583</v>
      </c>
      <c r="AO30" s="27">
        <f t="shared" si="18"/>
        <v>105</v>
      </c>
      <c r="AP30" s="27">
        <f t="shared" si="19"/>
        <v>40.4</v>
      </c>
      <c r="AQ30" s="27">
        <f t="shared" si="20"/>
        <v>44.7</v>
      </c>
      <c r="AR30" s="45">
        <v>13605</v>
      </c>
      <c r="AS30" s="24">
        <v>17949</v>
      </c>
      <c r="AT30" s="27">
        <f t="shared" si="49"/>
        <v>131.9</v>
      </c>
      <c r="AU30" s="46">
        <v>501599</v>
      </c>
      <c r="AV30" s="24">
        <v>529272</v>
      </c>
      <c r="AW30" s="27">
        <f t="shared" si="21"/>
        <v>105.5</v>
      </c>
      <c r="AX30" s="47">
        <v>238502</v>
      </c>
      <c r="AY30" s="24">
        <v>244361</v>
      </c>
      <c r="AZ30" s="27">
        <f t="shared" si="22"/>
        <v>102.5</v>
      </c>
      <c r="BA30" s="24">
        <f t="shared" si="23"/>
        <v>132733</v>
      </c>
      <c r="BB30" s="24">
        <f t="shared" si="24"/>
        <v>75841</v>
      </c>
      <c r="BC30" s="27">
        <f t="shared" si="25"/>
        <v>57.1</v>
      </c>
      <c r="BD30" s="48">
        <v>3223799</v>
      </c>
      <c r="BE30" s="49">
        <v>3495080.938</v>
      </c>
      <c r="BF30" s="25">
        <f t="shared" si="26"/>
        <v>108.4</v>
      </c>
      <c r="BG30" s="54">
        <v>1751593</v>
      </c>
      <c r="BH30" s="51">
        <v>1939411</v>
      </c>
      <c r="BI30" s="27">
        <f t="shared" si="27"/>
        <v>110.7</v>
      </c>
      <c r="BJ30" s="27">
        <f t="shared" si="28"/>
        <v>54.3</v>
      </c>
      <c r="BK30" s="27">
        <f t="shared" si="29"/>
        <v>55.5</v>
      </c>
      <c r="BL30" s="54">
        <v>157730</v>
      </c>
      <c r="BM30" s="51">
        <v>123490</v>
      </c>
      <c r="BN30" s="27">
        <f t="shared" si="30"/>
        <v>78.3</v>
      </c>
      <c r="BO30" s="27">
        <f t="shared" si="31"/>
        <v>4.9</v>
      </c>
      <c r="BP30" s="27">
        <f t="shared" si="32"/>
        <v>3.5</v>
      </c>
      <c r="BQ30" s="30"/>
      <c r="BR30" s="30"/>
      <c r="BS30" s="27" t="e">
        <f t="shared" si="33"/>
        <v>#DIV/0!</v>
      </c>
      <c r="BT30" s="27">
        <f t="shared" si="34"/>
        <v>0</v>
      </c>
      <c r="BU30" s="27">
        <f t="shared" si="35"/>
        <v>0</v>
      </c>
      <c r="BV30" s="54">
        <v>481468</v>
      </c>
      <c r="BW30" s="51">
        <v>456068</v>
      </c>
      <c r="BX30" s="27">
        <f t="shared" si="36"/>
        <v>94.7</v>
      </c>
      <c r="BY30" s="27">
        <f t="shared" si="37"/>
        <v>14.9</v>
      </c>
      <c r="BZ30" s="27">
        <f t="shared" si="38"/>
        <v>13</v>
      </c>
      <c r="CA30" s="24">
        <f t="shared" si="39"/>
        <v>833008</v>
      </c>
      <c r="CB30" s="24">
        <f t="shared" si="40"/>
        <v>976112</v>
      </c>
      <c r="CC30" s="27">
        <f t="shared" si="41"/>
        <v>117.2</v>
      </c>
      <c r="CD30" s="27">
        <f t="shared" si="42"/>
        <v>25.8</v>
      </c>
      <c r="CE30" s="27">
        <f t="shared" si="43"/>
        <v>27.9</v>
      </c>
      <c r="CF30" s="24">
        <f t="shared" si="44"/>
        <v>9005</v>
      </c>
      <c r="CG30" s="24">
        <f t="shared" si="3"/>
        <v>9451</v>
      </c>
      <c r="CH30" s="24">
        <f t="shared" si="45"/>
        <v>7272</v>
      </c>
      <c r="CI30" s="24">
        <f t="shared" si="46"/>
        <v>-239363</v>
      </c>
      <c r="CJ30" s="24"/>
      <c r="CK30" s="24">
        <v>150000</v>
      </c>
      <c r="CL30" s="35" t="e">
        <f t="shared" si="47"/>
        <v>#DIV/0!</v>
      </c>
      <c r="CM30" s="36" t="s">
        <v>99</v>
      </c>
      <c r="CN30" s="36" t="s">
        <v>105</v>
      </c>
      <c r="CO30" s="27">
        <f t="shared" si="48"/>
        <v>650</v>
      </c>
      <c r="CP30" s="27"/>
      <c r="CQ30" s="27"/>
      <c r="CR30" s="27"/>
      <c r="CS30" s="27"/>
      <c r="CT30" s="27"/>
      <c r="CU30" s="27"/>
      <c r="CV30" s="28">
        <f t="shared" si="50"/>
        <v>23702</v>
      </c>
      <c r="CW30" s="50">
        <v>2043</v>
      </c>
      <c r="CX30" s="50">
        <v>9199</v>
      </c>
      <c r="CY30" s="26">
        <f t="shared" si="51"/>
        <v>12460</v>
      </c>
      <c r="CZ30" s="50">
        <v>12460</v>
      </c>
      <c r="DA30" s="50"/>
    </row>
    <row r="31" spans="1:105" ht="21.75" customHeight="1">
      <c r="A31" s="21">
        <v>21</v>
      </c>
      <c r="B31" s="22" t="s">
        <v>25</v>
      </c>
      <c r="C31" s="24">
        <v>122</v>
      </c>
      <c r="D31" s="27">
        <v>121.4</v>
      </c>
      <c r="E31" s="39">
        <v>1346388</v>
      </c>
      <c r="F31" s="30">
        <v>1382439</v>
      </c>
      <c r="G31" s="25">
        <f t="shared" si="0"/>
        <v>102.7</v>
      </c>
      <c r="H31" s="40">
        <v>495887</v>
      </c>
      <c r="I31" s="30">
        <v>653898</v>
      </c>
      <c r="J31" s="26">
        <f t="shared" si="4"/>
        <v>131.9</v>
      </c>
      <c r="K31" s="27">
        <f t="shared" si="5"/>
        <v>36.8</v>
      </c>
      <c r="L31" s="27">
        <f t="shared" si="6"/>
        <v>47.3</v>
      </c>
      <c r="M31" s="41"/>
      <c r="N31" s="53"/>
      <c r="O31" s="31" t="e">
        <f t="shared" si="7"/>
        <v>#DIV/0!</v>
      </c>
      <c r="P31" s="27">
        <f t="shared" si="8"/>
        <v>0</v>
      </c>
      <c r="Q31" s="27">
        <f t="shared" si="9"/>
        <v>0</v>
      </c>
      <c r="R31" s="42">
        <v>45871</v>
      </c>
      <c r="S31" s="30">
        <v>19827</v>
      </c>
      <c r="T31" s="27">
        <f t="shared" si="10"/>
        <v>43.2</v>
      </c>
      <c r="U31" s="43">
        <v>444714</v>
      </c>
      <c r="V31" s="30">
        <v>591254</v>
      </c>
      <c r="W31" s="27">
        <f t="shared" si="11"/>
        <v>133</v>
      </c>
      <c r="X31" s="44">
        <v>850501</v>
      </c>
      <c r="Y31" s="44">
        <v>728541</v>
      </c>
      <c r="Z31" s="27">
        <f t="shared" si="12"/>
        <v>85.7</v>
      </c>
      <c r="AA31" s="27">
        <f t="shared" si="13"/>
        <v>63.2</v>
      </c>
      <c r="AB31" s="27">
        <f t="shared" si="14"/>
        <v>52.7</v>
      </c>
      <c r="AC31" s="27">
        <f t="shared" si="15"/>
        <v>6971.3</v>
      </c>
      <c r="AD31" s="27">
        <f t="shared" si="1"/>
        <v>6001.2</v>
      </c>
      <c r="AE31" s="45">
        <v>402663</v>
      </c>
      <c r="AF31" s="24">
        <v>384713</v>
      </c>
      <c r="AG31" s="27">
        <f t="shared" si="52"/>
        <v>95.5</v>
      </c>
      <c r="AH31" s="27">
        <f t="shared" si="16"/>
        <v>47.3</v>
      </c>
      <c r="AI31" s="27">
        <f t="shared" si="2"/>
        <v>52.8</v>
      </c>
      <c r="AJ31" s="45">
        <v>27207</v>
      </c>
      <c r="AK31" s="45">
        <v>28270</v>
      </c>
      <c r="AL31" s="27">
        <f t="shared" si="17"/>
        <v>103.9</v>
      </c>
      <c r="AM31" s="45">
        <v>396964</v>
      </c>
      <c r="AN31" s="45">
        <v>296051</v>
      </c>
      <c r="AO31" s="27">
        <f t="shared" si="18"/>
        <v>74.6</v>
      </c>
      <c r="AP31" s="27">
        <f t="shared" si="19"/>
        <v>46.7</v>
      </c>
      <c r="AQ31" s="27">
        <f t="shared" si="20"/>
        <v>40.6</v>
      </c>
      <c r="AR31" s="45">
        <v>2668</v>
      </c>
      <c r="AS31" s="45">
        <v>5046</v>
      </c>
      <c r="AT31" s="27">
        <f t="shared" si="49"/>
        <v>189.1</v>
      </c>
      <c r="AU31" s="46">
        <v>246590</v>
      </c>
      <c r="AV31" s="24">
        <v>259123</v>
      </c>
      <c r="AW31" s="27">
        <f t="shared" si="21"/>
        <v>105.1</v>
      </c>
      <c r="AX31" s="47">
        <v>147706</v>
      </c>
      <c r="AY31" s="24">
        <v>31882</v>
      </c>
      <c r="AZ31" s="27">
        <f t="shared" si="22"/>
        <v>21.6</v>
      </c>
      <c r="BA31" s="24">
        <f t="shared" si="23"/>
        <v>23667</v>
      </c>
      <c r="BB31" s="24">
        <f t="shared" si="24"/>
        <v>19507</v>
      </c>
      <c r="BC31" s="27">
        <f t="shared" si="25"/>
        <v>82.4</v>
      </c>
      <c r="BD31" s="48">
        <v>1344614</v>
      </c>
      <c r="BE31" s="49">
        <v>1390170.9555</v>
      </c>
      <c r="BF31" s="25">
        <f t="shared" si="26"/>
        <v>103.4</v>
      </c>
      <c r="BG31" s="54">
        <v>732259</v>
      </c>
      <c r="BH31" s="51">
        <v>829720</v>
      </c>
      <c r="BI31" s="27">
        <f t="shared" si="27"/>
        <v>113.3</v>
      </c>
      <c r="BJ31" s="27">
        <f t="shared" si="28"/>
        <v>54.5</v>
      </c>
      <c r="BK31" s="27">
        <f t="shared" si="29"/>
        <v>59.7</v>
      </c>
      <c r="BL31" s="54">
        <v>82336</v>
      </c>
      <c r="BM31" s="51">
        <v>61916</v>
      </c>
      <c r="BN31" s="27">
        <f t="shared" si="30"/>
        <v>75.2</v>
      </c>
      <c r="BO31" s="27">
        <f t="shared" si="31"/>
        <v>6.1</v>
      </c>
      <c r="BP31" s="27">
        <f t="shared" si="32"/>
        <v>4.5</v>
      </c>
      <c r="BQ31" s="30"/>
      <c r="BR31" s="30"/>
      <c r="BS31" s="27" t="e">
        <f t="shared" si="33"/>
        <v>#DIV/0!</v>
      </c>
      <c r="BT31" s="27">
        <f t="shared" si="34"/>
        <v>0</v>
      </c>
      <c r="BU31" s="27">
        <f t="shared" si="35"/>
        <v>0</v>
      </c>
      <c r="BV31" s="54">
        <v>135400</v>
      </c>
      <c r="BW31" s="51">
        <v>155669</v>
      </c>
      <c r="BX31" s="27">
        <f t="shared" si="36"/>
        <v>115</v>
      </c>
      <c r="BY31" s="27">
        <f t="shared" si="37"/>
        <v>10.1</v>
      </c>
      <c r="BZ31" s="27">
        <f t="shared" si="38"/>
        <v>11.2</v>
      </c>
      <c r="CA31" s="24">
        <f t="shared" si="39"/>
        <v>394619</v>
      </c>
      <c r="CB31" s="24">
        <f t="shared" si="40"/>
        <v>342866</v>
      </c>
      <c r="CC31" s="27">
        <f t="shared" si="41"/>
        <v>86.9</v>
      </c>
      <c r="CD31" s="27">
        <f t="shared" si="42"/>
        <v>29.3</v>
      </c>
      <c r="CE31" s="27">
        <f t="shared" si="43"/>
        <v>24.7</v>
      </c>
      <c r="CF31" s="24">
        <f t="shared" si="44"/>
        <v>11021</v>
      </c>
      <c r="CG31" s="24">
        <f t="shared" si="3"/>
        <v>11451</v>
      </c>
      <c r="CH31" s="24">
        <f t="shared" si="45"/>
        <v>1774</v>
      </c>
      <c r="CI31" s="24">
        <f t="shared" si="46"/>
        <v>-7732</v>
      </c>
      <c r="CJ31" s="24"/>
      <c r="CK31" s="24">
        <v>145000</v>
      </c>
      <c r="CL31" s="35" t="e">
        <f t="shared" si="47"/>
        <v>#DIV/0!</v>
      </c>
      <c r="CM31" s="36" t="s">
        <v>101</v>
      </c>
      <c r="CN31" s="36" t="s">
        <v>104</v>
      </c>
      <c r="CO31" s="27">
        <f t="shared" si="48"/>
        <v>300.5</v>
      </c>
      <c r="CP31" s="27"/>
      <c r="CQ31" s="27"/>
      <c r="CR31" s="27"/>
      <c r="CS31" s="27"/>
      <c r="CT31" s="27"/>
      <c r="CU31" s="27"/>
      <c r="CV31" s="28">
        <f t="shared" si="50"/>
        <v>29295</v>
      </c>
      <c r="CW31" s="50">
        <v>22936.2</v>
      </c>
      <c r="CX31" s="50">
        <v>5847.2</v>
      </c>
      <c r="CY31" s="26">
        <f t="shared" si="51"/>
        <v>511.6</v>
      </c>
      <c r="CZ31" s="50">
        <v>511.6</v>
      </c>
      <c r="DA31" s="50"/>
    </row>
    <row r="32" spans="1:105" ht="19.5" customHeight="1">
      <c r="A32" s="21">
        <v>22</v>
      </c>
      <c r="B32" s="22" t="s">
        <v>26</v>
      </c>
      <c r="C32" s="24">
        <v>257</v>
      </c>
      <c r="D32" s="27">
        <v>256.8</v>
      </c>
      <c r="E32" s="39">
        <v>2211172</v>
      </c>
      <c r="F32" s="30">
        <v>2797020</v>
      </c>
      <c r="G32" s="25">
        <f t="shared" si="0"/>
        <v>126.5</v>
      </c>
      <c r="H32" s="40">
        <v>984829</v>
      </c>
      <c r="I32" s="30">
        <v>1180369</v>
      </c>
      <c r="J32" s="26">
        <f t="shared" si="4"/>
        <v>119.9</v>
      </c>
      <c r="K32" s="27">
        <f t="shared" si="5"/>
        <v>44.5</v>
      </c>
      <c r="L32" s="27">
        <f t="shared" si="6"/>
        <v>42.2</v>
      </c>
      <c r="M32" s="41"/>
      <c r="N32" s="53"/>
      <c r="O32" s="31" t="e">
        <f t="shared" si="7"/>
        <v>#DIV/0!</v>
      </c>
      <c r="P32" s="27">
        <f t="shared" si="8"/>
        <v>0</v>
      </c>
      <c r="Q32" s="27">
        <f t="shared" si="9"/>
        <v>0</v>
      </c>
      <c r="R32" s="42">
        <v>75113</v>
      </c>
      <c r="S32" s="30">
        <v>12183</v>
      </c>
      <c r="T32" s="27">
        <f t="shared" si="10"/>
        <v>16.2</v>
      </c>
      <c r="U32" s="43">
        <v>891598</v>
      </c>
      <c r="V32" s="30">
        <v>1084643</v>
      </c>
      <c r="W32" s="27">
        <f t="shared" si="11"/>
        <v>121.7</v>
      </c>
      <c r="X32" s="30">
        <v>1226343</v>
      </c>
      <c r="Y32" s="44">
        <v>1616651</v>
      </c>
      <c r="Z32" s="27">
        <f t="shared" si="12"/>
        <v>131.8</v>
      </c>
      <c r="AA32" s="27">
        <f t="shared" si="13"/>
        <v>55.5</v>
      </c>
      <c r="AB32" s="27">
        <f t="shared" si="14"/>
        <v>57.8</v>
      </c>
      <c r="AC32" s="27">
        <f t="shared" si="15"/>
        <v>4771.8</v>
      </c>
      <c r="AD32" s="27">
        <f t="shared" si="1"/>
        <v>6295.4</v>
      </c>
      <c r="AE32" s="45">
        <v>432118</v>
      </c>
      <c r="AF32" s="24">
        <v>368458</v>
      </c>
      <c r="AG32" s="27">
        <f t="shared" si="52"/>
        <v>85.3</v>
      </c>
      <c r="AH32" s="27">
        <f t="shared" si="16"/>
        <v>35.2</v>
      </c>
      <c r="AI32" s="27">
        <f t="shared" si="2"/>
        <v>22.8</v>
      </c>
      <c r="AJ32" s="45">
        <v>91375</v>
      </c>
      <c r="AK32" s="45">
        <v>93229</v>
      </c>
      <c r="AL32" s="27">
        <f t="shared" si="17"/>
        <v>102</v>
      </c>
      <c r="AM32" s="45">
        <v>638381</v>
      </c>
      <c r="AN32" s="45">
        <v>1079211</v>
      </c>
      <c r="AO32" s="27">
        <f t="shared" si="18"/>
        <v>169.1</v>
      </c>
      <c r="AP32" s="27">
        <f t="shared" si="19"/>
        <v>52.1</v>
      </c>
      <c r="AQ32" s="27">
        <f t="shared" si="20"/>
        <v>66.8</v>
      </c>
      <c r="AR32" s="45">
        <v>5842</v>
      </c>
      <c r="AS32" s="45">
        <v>4700</v>
      </c>
      <c r="AT32" s="27">
        <f t="shared" si="49"/>
        <v>80.5</v>
      </c>
      <c r="AU32" s="46">
        <v>428009</v>
      </c>
      <c r="AV32" s="24">
        <v>507738</v>
      </c>
      <c r="AW32" s="27">
        <f t="shared" si="21"/>
        <v>118.6</v>
      </c>
      <c r="AX32" s="47">
        <v>204530</v>
      </c>
      <c r="AY32" s="55">
        <v>566773</v>
      </c>
      <c r="AZ32" s="27">
        <f t="shared" si="22"/>
        <v>277.1</v>
      </c>
      <c r="BA32" s="24">
        <f t="shared" si="23"/>
        <v>64469</v>
      </c>
      <c r="BB32" s="24">
        <f t="shared" si="24"/>
        <v>75753</v>
      </c>
      <c r="BC32" s="27">
        <f t="shared" si="25"/>
        <v>117.5</v>
      </c>
      <c r="BD32" s="48">
        <v>2289138</v>
      </c>
      <c r="BE32" s="49">
        <v>3124648.5552</v>
      </c>
      <c r="BF32" s="25">
        <f t="shared" si="26"/>
        <v>136.5</v>
      </c>
      <c r="BG32" s="54">
        <v>1185411</v>
      </c>
      <c r="BH32" s="57">
        <v>1615188</v>
      </c>
      <c r="BI32" s="27">
        <f t="shared" si="27"/>
        <v>136.3</v>
      </c>
      <c r="BJ32" s="27">
        <f t="shared" si="28"/>
        <v>51.8</v>
      </c>
      <c r="BK32" s="27">
        <f t="shared" si="29"/>
        <v>51.7</v>
      </c>
      <c r="BL32" s="54">
        <v>66302</v>
      </c>
      <c r="BM32" s="24">
        <v>138105</v>
      </c>
      <c r="BN32" s="27">
        <f t="shared" si="30"/>
        <v>208.3</v>
      </c>
      <c r="BO32" s="27">
        <f t="shared" si="31"/>
        <v>2.9</v>
      </c>
      <c r="BP32" s="27">
        <f t="shared" si="32"/>
        <v>4.4</v>
      </c>
      <c r="BQ32" s="30"/>
      <c r="BR32" s="30"/>
      <c r="BS32" s="27" t="e">
        <f t="shared" si="33"/>
        <v>#DIV/0!</v>
      </c>
      <c r="BT32" s="27">
        <f t="shared" si="34"/>
        <v>0</v>
      </c>
      <c r="BU32" s="27">
        <f t="shared" si="35"/>
        <v>0</v>
      </c>
      <c r="BV32" s="54">
        <v>275747</v>
      </c>
      <c r="BW32" s="57">
        <v>348029</v>
      </c>
      <c r="BX32" s="27">
        <f t="shared" si="36"/>
        <v>126.2</v>
      </c>
      <c r="BY32" s="27">
        <f t="shared" si="37"/>
        <v>12</v>
      </c>
      <c r="BZ32" s="27">
        <f t="shared" si="38"/>
        <v>11.1</v>
      </c>
      <c r="CA32" s="24">
        <f t="shared" si="39"/>
        <v>761678</v>
      </c>
      <c r="CB32" s="24">
        <f t="shared" si="40"/>
        <v>1023327</v>
      </c>
      <c r="CC32" s="27">
        <f t="shared" si="41"/>
        <v>134.4</v>
      </c>
      <c r="CD32" s="27">
        <f t="shared" si="42"/>
        <v>33.3</v>
      </c>
      <c r="CE32" s="27">
        <f t="shared" si="43"/>
        <v>32.8</v>
      </c>
      <c r="CF32" s="24">
        <f t="shared" si="44"/>
        <v>8907</v>
      </c>
      <c r="CG32" s="24">
        <f t="shared" si="3"/>
        <v>12168</v>
      </c>
      <c r="CH32" s="24">
        <f t="shared" si="45"/>
        <v>-77966</v>
      </c>
      <c r="CI32" s="24">
        <f t="shared" si="46"/>
        <v>-327629</v>
      </c>
      <c r="CJ32" s="24">
        <v>487650</v>
      </c>
      <c r="CK32" s="24">
        <v>787870</v>
      </c>
      <c r="CL32" s="27">
        <f>CK32/CJ32*100</f>
        <v>161.6</v>
      </c>
      <c r="CM32" s="36" t="s">
        <v>102</v>
      </c>
      <c r="CN32" s="36" t="s">
        <v>103</v>
      </c>
      <c r="CO32" s="27">
        <f t="shared" si="48"/>
        <v>134.5</v>
      </c>
      <c r="CP32" s="27"/>
      <c r="CQ32" s="27"/>
      <c r="CR32" s="27"/>
      <c r="CS32" s="27"/>
      <c r="CT32" s="27"/>
      <c r="CU32" s="27"/>
      <c r="CV32" s="28">
        <f t="shared" si="50"/>
        <v>28727</v>
      </c>
      <c r="CW32" s="50">
        <v>11555.6</v>
      </c>
      <c r="CX32" s="50">
        <v>3999.4</v>
      </c>
      <c r="CY32" s="26">
        <f>CZ32+DA32+11496.9</f>
        <v>13172.1</v>
      </c>
      <c r="CZ32" s="50">
        <v>1675.2</v>
      </c>
      <c r="DA32" s="50"/>
    </row>
    <row r="33" spans="1:105" s="1" customFormat="1" ht="19.5" customHeight="1">
      <c r="A33" s="77" t="s">
        <v>27</v>
      </c>
      <c r="B33" s="77"/>
      <c r="C33" s="58">
        <f>SUM(C11:C32)</f>
        <v>1535</v>
      </c>
      <c r="D33" s="58">
        <f>SUM(D11:D32)</f>
        <v>1538</v>
      </c>
      <c r="E33" s="58">
        <f>SUM(E11:E32)</f>
        <v>16633049</v>
      </c>
      <c r="F33" s="58">
        <f>SUM(F11:F32)</f>
        <v>17321168</v>
      </c>
      <c r="G33" s="25">
        <f t="shared" si="0"/>
        <v>104.1</v>
      </c>
      <c r="H33" s="58">
        <f>H32+H31+H30+H29+H28+H27+H26+H25+H24+H23+H22+H21+H20+H19+H18+H17+H16+H15+H14+H13+H12+H11</f>
        <v>10350968</v>
      </c>
      <c r="I33" s="58">
        <f>I32+I31+I30+I29+I28+I27+I26+I25+I24+I23+I22+I21+I20+I19+I18+I17+I16+I15+I14+I13+I12+I11</f>
        <v>10600331</v>
      </c>
      <c r="J33" s="59">
        <f t="shared" si="4"/>
        <v>102.4</v>
      </c>
      <c r="K33" s="25">
        <f t="shared" si="5"/>
        <v>62.2</v>
      </c>
      <c r="L33" s="25">
        <f t="shared" si="6"/>
        <v>61.2</v>
      </c>
      <c r="M33" s="58">
        <f>M32+M31+M30+M29+M28+M27+M26+M25+M24+M23+M22+M21+M20+M19+M18+M17+M16+M15+M14+M13+M12+M11</f>
        <v>1863856</v>
      </c>
      <c r="N33" s="58">
        <f>N32+N31+N30+N29+N28+N27+N26+N25+N24+N23+N22+N21+N20+N19+N18+N17+N16+N15+N14+N13+N12+N11</f>
        <v>1756724</v>
      </c>
      <c r="O33" s="25">
        <f t="shared" si="7"/>
        <v>94.3</v>
      </c>
      <c r="P33" s="25">
        <f t="shared" si="8"/>
        <v>11.2</v>
      </c>
      <c r="Q33" s="25">
        <f t="shared" si="9"/>
        <v>10.1</v>
      </c>
      <c r="R33" s="58">
        <f>R32+R31+R30+R29+R28+R27+R26+R25+R24+R23+R22+R21+R20+R19+R18+R17+R16+R15+R14+R13+R12+R11</f>
        <v>1510644</v>
      </c>
      <c r="S33" s="58">
        <f>S32+S31+S30+S29+S28+S27+S26+S25+S24+S23+S22+S21+S20+S19+S18+S17+S16+S15+S14+S13+S12+S11</f>
        <v>465779</v>
      </c>
      <c r="T33" s="25">
        <f t="shared" si="10"/>
        <v>30.8</v>
      </c>
      <c r="U33" s="58">
        <f>U32+U31+U30+U29+U28+U27+U26+U25+U24+U23+U22+U21+U20+U19+U18+U17+U16+U15+U14+U13+U12+U11</f>
        <v>6836977</v>
      </c>
      <c r="V33" s="58">
        <f>V32+V31+V30+V29+V28+V27+V26+V25+V24+V23+V22+V21+V20+V19+V18+V17+V16+V15+V14+V13+V12+V11</f>
        <v>7859890</v>
      </c>
      <c r="W33" s="25">
        <f t="shared" si="11"/>
        <v>115</v>
      </c>
      <c r="X33" s="58">
        <f>SUM(X11:X32)</f>
        <v>6282085</v>
      </c>
      <c r="Y33" s="58">
        <f>SUM(Y11:Y32)</f>
        <v>6720839</v>
      </c>
      <c r="Z33" s="25">
        <f>Y33/X33*100</f>
        <v>107</v>
      </c>
      <c r="AA33" s="25">
        <f>X33/E33*100</f>
        <v>37.8</v>
      </c>
      <c r="AB33" s="25">
        <f t="shared" si="14"/>
        <v>38.8</v>
      </c>
      <c r="AC33" s="25">
        <f t="shared" si="15"/>
        <v>4092.6</v>
      </c>
      <c r="AD33" s="25">
        <f t="shared" si="1"/>
        <v>4369.9</v>
      </c>
      <c r="AE33" s="58">
        <f>SUM(AE11:AE32)</f>
        <v>3371923</v>
      </c>
      <c r="AF33" s="58">
        <f>SUM(AF11:AF32)</f>
        <v>3428634</v>
      </c>
      <c r="AG33" s="25">
        <f>AF33/AE33*100</f>
        <v>101.7</v>
      </c>
      <c r="AH33" s="25">
        <f>AE33/X33*100</f>
        <v>53.7</v>
      </c>
      <c r="AI33" s="25">
        <f t="shared" si="2"/>
        <v>51</v>
      </c>
      <c r="AJ33" s="58">
        <f>SUM(AJ11:AJ32)</f>
        <v>414101</v>
      </c>
      <c r="AK33" s="58">
        <f>SUM(AK11:AK32)</f>
        <v>427381</v>
      </c>
      <c r="AL33" s="25">
        <f>AK33/AJ33*100</f>
        <v>103.2</v>
      </c>
      <c r="AM33" s="58">
        <f>SUM(AM11:AM32)</f>
        <v>2142256</v>
      </c>
      <c r="AN33" s="58">
        <f>SUM(AN11:AN32)</f>
        <v>2583996</v>
      </c>
      <c r="AO33" s="25">
        <f>AN33/AM33*100</f>
        <v>120.6</v>
      </c>
      <c r="AP33" s="25">
        <f>AM33/X33*100</f>
        <v>34.1</v>
      </c>
      <c r="AQ33" s="25">
        <f>AN33/Y33*100</f>
        <v>38.4</v>
      </c>
      <c r="AR33" s="58">
        <f>SUM(AR11:AR32)</f>
        <v>33058</v>
      </c>
      <c r="AS33" s="58">
        <f>SUM(AS11:AS32)</f>
        <v>46032</v>
      </c>
      <c r="AT33" s="25">
        <f>AS33/AR33*100</f>
        <v>139.2</v>
      </c>
      <c r="AU33" s="58">
        <f>SUM(AU11:AU32)</f>
        <v>1312240</v>
      </c>
      <c r="AV33" s="58">
        <f>SUM(AV11:AV32)</f>
        <v>1466320</v>
      </c>
      <c r="AW33" s="25">
        <f>AV33/AU33*100</f>
        <v>111.7</v>
      </c>
      <c r="AX33" s="58">
        <f>SUM(AX11:AX32)</f>
        <v>796953</v>
      </c>
      <c r="AY33" s="58">
        <f>SUM(AY11:AY32)</f>
        <v>1071643</v>
      </c>
      <c r="AZ33" s="25">
        <f>AY33/AX33*100</f>
        <v>134.5</v>
      </c>
      <c r="BA33" s="58">
        <f>SUM(BA11:BA32)</f>
        <v>353810</v>
      </c>
      <c r="BB33" s="58">
        <f>SUM(BB11:BB32)</f>
        <v>280828</v>
      </c>
      <c r="BC33" s="25">
        <f>BB33/BA33*100</f>
        <v>79.4</v>
      </c>
      <c r="BD33" s="58">
        <f>BD32+BD31+BD30+BD29+BD28+BD27+BD26+BD25+BD24+BD23+BD22+BD21+BD20+BD19+BD18+BD17+BD16+BD15+BD14+BD13+BD12+BD11</f>
        <v>16033790</v>
      </c>
      <c r="BE33" s="58">
        <f>BE32+BE31+BE30+BE29+BE28+BE27+BE26+BE25+BE24+BE23+BE22+BE21+BE20+BE19+BE18+BE17+BE16+BE15+BE14+BE13+BE12+BE11</f>
        <v>18093246</v>
      </c>
      <c r="BF33" s="25">
        <f t="shared" si="26"/>
        <v>112.8</v>
      </c>
      <c r="BG33" s="58">
        <f>BG32+BG31+BG30+BG29+BG28+BG27+BG26+BG25+BG24+BG23+BG22+BG21+BG20+BG19+BG18+BG17+BG16+BG15+BG14+BG13+BG12+BG11</f>
        <v>8034217</v>
      </c>
      <c r="BH33" s="58">
        <f>BH32+BH31+BH30+BH29+BH28+BH27+BH26+BH25+BH24+BH23+BH22+BH21+BH20+BH19+BH18+BH17+BH16+BH15+BH14+BH13+BH12+BH11</f>
        <v>9645669</v>
      </c>
      <c r="BI33" s="25">
        <f t="shared" si="27"/>
        <v>120.1</v>
      </c>
      <c r="BJ33" s="25">
        <f t="shared" si="28"/>
        <v>50.1</v>
      </c>
      <c r="BK33" s="25">
        <f t="shared" si="29"/>
        <v>53.3</v>
      </c>
      <c r="BL33" s="58">
        <f>BL32+BL31+BL30+BL29+BL28+BL27+BL26+BL25+BL24+BL23+BL22+BL21+BL20+BL19+BL18+BL17+BL16+BL15+BL14+BL13+BL12+BL11</f>
        <v>928815</v>
      </c>
      <c r="BM33" s="58">
        <f>BM32+BM31+BM30+BM29+BM28+BM27+BM26+BM25+BM24+BM23+BM22+BM21+BM20+BM19+BM18+BM17+BM16+BM15+BM14+BM13+BM12+BM11</f>
        <v>901394</v>
      </c>
      <c r="BN33" s="25">
        <f t="shared" si="30"/>
        <v>97</v>
      </c>
      <c r="BO33" s="25">
        <f t="shared" si="31"/>
        <v>5.8</v>
      </c>
      <c r="BP33" s="25">
        <f t="shared" si="32"/>
        <v>5</v>
      </c>
      <c r="BQ33" s="58">
        <f>BQ32+BQ31+BQ30+BQ29+BQ28+BQ27+BQ26+BQ25+BQ24+BQ23+BQ22+BQ21+BQ20+BQ19+BQ18+BQ17+BQ16+BQ15+BQ14+BQ13+BQ12+BQ11</f>
        <v>0</v>
      </c>
      <c r="BR33" s="58">
        <f>BR32+BR31+BR30+BR29+BR28+BR27+BR26+BR25+BR24+BR23+BR22+BR21+BR20+BR19+BR18+BR17+BR16+BR15+BR14+BR13+BR12+BR11</f>
        <v>0</v>
      </c>
      <c r="BS33" s="25" t="e">
        <f t="shared" si="33"/>
        <v>#DIV/0!</v>
      </c>
      <c r="BT33" s="25">
        <f t="shared" si="34"/>
        <v>0</v>
      </c>
      <c r="BU33" s="25">
        <f t="shared" si="35"/>
        <v>0</v>
      </c>
      <c r="BV33" s="58">
        <f>BV32+BV31+BV30+BV29+BV28+BV27+BV26+BV25+BV24+BV23+BV22+BV21+BV20+BV19+BV18+BV17+BV16+BV15+BV14+BV13+BV12+BV11</f>
        <v>2079186</v>
      </c>
      <c r="BW33" s="58">
        <f>BW32+BW31+BW30+BW29+BW28+BW27+BW26+BW25+BW24+BW23+BW22+BW21+BW20+BW19+BW18+BW17+BW16+BW15+BW14+BW13+BW12+BW11</f>
        <v>2524171</v>
      </c>
      <c r="BX33" s="25">
        <f t="shared" si="36"/>
        <v>121.4</v>
      </c>
      <c r="BY33" s="25">
        <f t="shared" si="37"/>
        <v>13</v>
      </c>
      <c r="BZ33" s="25">
        <f t="shared" si="38"/>
        <v>14</v>
      </c>
      <c r="CA33" s="58">
        <f t="shared" si="39"/>
        <v>4991572</v>
      </c>
      <c r="CB33" s="58">
        <f t="shared" si="40"/>
        <v>5022012</v>
      </c>
      <c r="CC33" s="25">
        <f t="shared" si="41"/>
        <v>100.6</v>
      </c>
      <c r="CD33" s="25">
        <f t="shared" si="42"/>
        <v>31.1</v>
      </c>
      <c r="CE33" s="25">
        <f t="shared" si="43"/>
        <v>27.8</v>
      </c>
      <c r="CF33" s="58">
        <f t="shared" si="44"/>
        <v>10445</v>
      </c>
      <c r="CG33" s="58">
        <f t="shared" si="3"/>
        <v>11764</v>
      </c>
      <c r="CH33" s="58">
        <f t="shared" si="45"/>
        <v>599259</v>
      </c>
      <c r="CI33" s="58">
        <f t="shared" si="46"/>
        <v>-772078</v>
      </c>
      <c r="CJ33" s="25">
        <f>CJ32+CJ31+CJ30+CJ29+CJ28+CJ27+CJ26+CJ25+CJ24+CJ23+CJ22+CJ21+CJ20+CJ19+CJ18+CJ17+CJ16+CJ15+CJ14+CJ13+CJ12+CJ11</f>
        <v>487650</v>
      </c>
      <c r="CK33" s="25">
        <f>CK32+CK31+CK30+CK29+CK28+CK27+CK26+CK25+CK24+CK23+CK22+CK21+CK20+CK19+CK18+CK17+CK16+CK15+CK14+CK13+CK12+CK11</f>
        <v>1128308</v>
      </c>
      <c r="CL33" s="25">
        <f t="shared" si="47"/>
        <v>231.4</v>
      </c>
      <c r="CM33" s="25">
        <f>CM32+CM31+CM30+CM29+CM28+CM27+CM26+CM25+CM24+CM23+CM22+CM21+CM20+CM19+CM18+CM17+CM16+CM15+CM14+CM13+CM12+CM11</f>
        <v>-444833</v>
      </c>
      <c r="CN33" s="25">
        <f>CN32+CN31+CN30+CN29+CN28+CN27+CN26+CN25+CN24+CN23+CN22+CN21+CN20+CN19+CN18+CN17+CN16+CN15+CN14+CN13+CN12+CN11</f>
        <v>-802008</v>
      </c>
      <c r="CO33" s="25">
        <f t="shared" si="48"/>
        <v>180.3</v>
      </c>
      <c r="CP33" s="25">
        <f aca="true" t="shared" si="53" ref="CP33:CU33">CP32+CP31+CP30+CP29+CP28+CP27+CP26+CP25+CP24+CP23+CP22+CP21+CP20+CP19+CP18+CP17+CP16+CP15+CP14+CP13+CP12+CP11</f>
        <v>0</v>
      </c>
      <c r="CQ33" s="25">
        <f t="shared" si="53"/>
        <v>0</v>
      </c>
      <c r="CR33" s="25">
        <f t="shared" si="53"/>
        <v>0</v>
      </c>
      <c r="CS33" s="25">
        <f t="shared" si="53"/>
        <v>0</v>
      </c>
      <c r="CT33" s="25">
        <f t="shared" si="53"/>
        <v>0</v>
      </c>
      <c r="CU33" s="25">
        <f t="shared" si="53"/>
        <v>0</v>
      </c>
      <c r="CV33" s="28">
        <f aca="true" t="shared" si="54" ref="CV33:DA33">SUM(CV11:CV32)</f>
        <v>686702</v>
      </c>
      <c r="CW33" s="59">
        <f t="shared" si="54"/>
        <v>105682.4</v>
      </c>
      <c r="CX33" s="59">
        <f t="shared" si="54"/>
        <v>126086.2</v>
      </c>
      <c r="CY33" s="59">
        <f t="shared" si="54"/>
        <v>454933.7</v>
      </c>
      <c r="CZ33" s="59">
        <f t="shared" si="54"/>
        <v>443131.8</v>
      </c>
      <c r="DA33" s="59">
        <f t="shared" si="54"/>
        <v>305</v>
      </c>
    </row>
    <row r="34" spans="1:43" ht="1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/>
      <c r="Y34" s="10"/>
      <c r="Z34" s="4"/>
      <c r="AA34" s="4"/>
      <c r="AB34" s="4"/>
      <c r="AC34" s="4"/>
      <c r="AD34" s="4"/>
      <c r="AE34" s="4"/>
      <c r="AF34" s="4"/>
      <c r="AG34" s="4"/>
      <c r="AH34" s="4"/>
      <c r="AI34" s="4"/>
      <c r="AM34" s="11"/>
      <c r="AQ34" s="12"/>
    </row>
    <row r="35" spans="1:101" ht="15" customHeight="1" hidden="1">
      <c r="A35" s="3"/>
      <c r="B35" s="1"/>
      <c r="C35" s="1"/>
      <c r="D35" s="1"/>
      <c r="E35" s="29">
        <f>H33+X33</f>
        <v>16633053</v>
      </c>
      <c r="F35" s="29">
        <f>I33+Y33</f>
        <v>17321170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6"/>
      <c r="Y35" s="6"/>
      <c r="BH35" s="6"/>
      <c r="BJ35" s="7"/>
      <c r="CA35" s="7"/>
      <c r="CB35" s="6"/>
      <c r="CD35" s="7"/>
      <c r="CE35" s="7"/>
      <c r="CF35" s="7"/>
      <c r="CG35" s="7"/>
      <c r="CW35" s="7"/>
    </row>
    <row r="36" spans="1:106" ht="39" customHeight="1">
      <c r="A36" s="3"/>
      <c r="B36" s="1"/>
      <c r="C36" s="1"/>
      <c r="D36" s="1"/>
      <c r="E36" s="1"/>
      <c r="F36" s="1"/>
      <c r="G36" s="1"/>
      <c r="H36" s="3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60"/>
      <c r="BR36" s="60"/>
      <c r="BS36" s="60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</row>
    <row r="37" ht="15" customHeight="1"/>
    <row r="38" spans="14:59" ht="15.75">
      <c r="N38" s="7"/>
      <c r="BF38" s="6"/>
      <c r="BG38" s="6"/>
    </row>
    <row r="39" spans="2:23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</sheetData>
  <sheetProtection/>
  <mergeCells count="164">
    <mergeCell ref="AX5:AZ5"/>
    <mergeCell ref="BT5:BU6"/>
    <mergeCell ref="CD5:CE6"/>
    <mergeCell ref="BV5:BX6"/>
    <mergeCell ref="CA5:CC6"/>
    <mergeCell ref="AX6:AZ6"/>
    <mergeCell ref="BL5:BN6"/>
    <mergeCell ref="BO5:BP6"/>
    <mergeCell ref="BY5:BZ6"/>
    <mergeCell ref="AI7:AI9"/>
    <mergeCell ref="AF7:AF9"/>
    <mergeCell ref="AR5:AW5"/>
    <mergeCell ref="AM5:AO6"/>
    <mergeCell ref="AN7:AN9"/>
    <mergeCell ref="AH5:AI6"/>
    <mergeCell ref="AU6:AW6"/>
    <mergeCell ref="AP5:AQ6"/>
    <mergeCell ref="AR7:AR9"/>
    <mergeCell ref="AS7:AS9"/>
    <mergeCell ref="AE7:AE9"/>
    <mergeCell ref="AH7:AH9"/>
    <mergeCell ref="T7:T9"/>
    <mergeCell ref="U7:U9"/>
    <mergeCell ref="V7:V9"/>
    <mergeCell ref="AC7:AC9"/>
    <mergeCell ref="W7:W9"/>
    <mergeCell ref="AA7:AA9"/>
    <mergeCell ref="P6:Q6"/>
    <mergeCell ref="R4:AB4"/>
    <mergeCell ref="K7:K9"/>
    <mergeCell ref="P7:P9"/>
    <mergeCell ref="Q7:Q9"/>
    <mergeCell ref="H4:Q4"/>
    <mergeCell ref="M5:Q5"/>
    <mergeCell ref="K5:L6"/>
    <mergeCell ref="M6:O6"/>
    <mergeCell ref="L7:L9"/>
    <mergeCell ref="BO7:BO9"/>
    <mergeCell ref="BP7:BP9"/>
    <mergeCell ref="AJ7:AJ9"/>
    <mergeCell ref="BE7:BE9"/>
    <mergeCell ref="BC7:BC9"/>
    <mergeCell ref="AK7:AK9"/>
    <mergeCell ref="AL7:AL9"/>
    <mergeCell ref="AM7:AM9"/>
    <mergeCell ref="BF7:BF9"/>
    <mergeCell ref="BH7:BH9"/>
    <mergeCell ref="A33:B33"/>
    <mergeCell ref="X7:X9"/>
    <mergeCell ref="Y7:Y9"/>
    <mergeCell ref="Z7:Z9"/>
    <mergeCell ref="M7:M9"/>
    <mergeCell ref="N7:N9"/>
    <mergeCell ref="B4:B9"/>
    <mergeCell ref="C7:C9"/>
    <mergeCell ref="D7:D9"/>
    <mergeCell ref="C4:D6"/>
    <mergeCell ref="O7:O9"/>
    <mergeCell ref="E7:E9"/>
    <mergeCell ref="F7:F9"/>
    <mergeCell ref="A4:A9"/>
    <mergeCell ref="G7:G9"/>
    <mergeCell ref="CZ8:DA8"/>
    <mergeCell ref="CX7:CX9"/>
    <mergeCell ref="CO7:CO9"/>
    <mergeCell ref="CP7:CP9"/>
    <mergeCell ref="CY8:CY9"/>
    <mergeCell ref="CM7:CM9"/>
    <mergeCell ref="CA7:CA9"/>
    <mergeCell ref="BR7:BR9"/>
    <mergeCell ref="CF4:CG6"/>
    <mergeCell ref="BQ5:BS6"/>
    <mergeCell ref="BU7:BU9"/>
    <mergeCell ref="BY7:BY9"/>
    <mergeCell ref="BO4:CE4"/>
    <mergeCell ref="CJ7:CJ9"/>
    <mergeCell ref="BX7:BX9"/>
    <mergeCell ref="AT7:AT9"/>
    <mergeCell ref="AD7:AD9"/>
    <mergeCell ref="BT7:BT9"/>
    <mergeCell ref="BS7:BS9"/>
    <mergeCell ref="AP7:AP9"/>
    <mergeCell ref="AG7:AG9"/>
    <mergeCell ref="BN7:BN9"/>
    <mergeCell ref="BB7:BB9"/>
    <mergeCell ref="AX7:AX9"/>
    <mergeCell ref="AY7:AY9"/>
    <mergeCell ref="CV4:DA5"/>
    <mergeCell ref="AJ1:BC1"/>
    <mergeCell ref="CV1:DA1"/>
    <mergeCell ref="CH4:CI6"/>
    <mergeCell ref="CJ4:CL6"/>
    <mergeCell ref="CM4:CO6"/>
    <mergeCell ref="CW6:DA6"/>
    <mergeCell ref="CV6:CV9"/>
    <mergeCell ref="CW7:CW9"/>
    <mergeCell ref="CY7:DA7"/>
    <mergeCell ref="BG4:BN4"/>
    <mergeCell ref="CK7:CK9"/>
    <mergeCell ref="BM7:BM9"/>
    <mergeCell ref="BL7:BL9"/>
    <mergeCell ref="BG7:BG9"/>
    <mergeCell ref="BI7:BI9"/>
    <mergeCell ref="CB7:CB9"/>
    <mergeCell ref="CI7:CI9"/>
    <mergeCell ref="CH7:CH9"/>
    <mergeCell ref="BK7:BK9"/>
    <mergeCell ref="AX4:BC4"/>
    <mergeCell ref="BA5:BC6"/>
    <mergeCell ref="AU7:AU9"/>
    <mergeCell ref="AV7:AV9"/>
    <mergeCell ref="BZ7:BZ9"/>
    <mergeCell ref="AW7:AW9"/>
    <mergeCell ref="BA7:BA9"/>
    <mergeCell ref="BD7:BD9"/>
    <mergeCell ref="AZ7:AZ9"/>
    <mergeCell ref="AH4:AW4"/>
    <mergeCell ref="CH1:CU1"/>
    <mergeCell ref="CS4:CU6"/>
    <mergeCell ref="CR7:CR9"/>
    <mergeCell ref="CS7:CS9"/>
    <mergeCell ref="CT7:CT9"/>
    <mergeCell ref="CU7:CU9"/>
    <mergeCell ref="CP4:CR6"/>
    <mergeCell ref="CL7:CL9"/>
    <mergeCell ref="CQ7:CQ9"/>
    <mergeCell ref="CN7:CN9"/>
    <mergeCell ref="BO1:CG1"/>
    <mergeCell ref="H7:H9"/>
    <mergeCell ref="I7:I9"/>
    <mergeCell ref="J7:J9"/>
    <mergeCell ref="H5:J6"/>
    <mergeCell ref="BD4:BF6"/>
    <mergeCell ref="C2:Q2"/>
    <mergeCell ref="L1:Q1"/>
    <mergeCell ref="BJ5:BK6"/>
    <mergeCell ref="R7:R9"/>
    <mergeCell ref="BV7:BV9"/>
    <mergeCell ref="BW7:BW9"/>
    <mergeCell ref="CD7:CD9"/>
    <mergeCell ref="CE7:CE9"/>
    <mergeCell ref="CF7:CF9"/>
    <mergeCell ref="CG7:CG9"/>
    <mergeCell ref="CC7:CC9"/>
    <mergeCell ref="BD1:BN1"/>
    <mergeCell ref="AC4:AD6"/>
    <mergeCell ref="R6:T6"/>
    <mergeCell ref="AA5:AB6"/>
    <mergeCell ref="AJ5:AL6"/>
    <mergeCell ref="X5:Z6"/>
    <mergeCell ref="U6:W6"/>
    <mergeCell ref="R5:W5"/>
    <mergeCell ref="AE5:AG6"/>
    <mergeCell ref="AE4:AG4"/>
    <mergeCell ref="BQ36:BS36"/>
    <mergeCell ref="BG5:BI6"/>
    <mergeCell ref="E4:G6"/>
    <mergeCell ref="BQ7:BQ9"/>
    <mergeCell ref="AR6:AT6"/>
    <mergeCell ref="S7:S9"/>
    <mergeCell ref="AB7:AB9"/>
    <mergeCell ref="BJ7:BJ9"/>
    <mergeCell ref="AQ7:AQ9"/>
    <mergeCell ref="AO7:AO9"/>
  </mergeCells>
  <printOptions/>
  <pageMargins left="0.07874015748031496" right="0.1968503937007874" top="0" bottom="0" header="0" footer="0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502A</dc:creator>
  <cp:keywords/>
  <dc:description/>
  <cp:lastModifiedBy>Вервейко Ирина Николаевна</cp:lastModifiedBy>
  <cp:lastPrinted>2013-07-23T10:28:30Z</cp:lastPrinted>
  <dcterms:created xsi:type="dcterms:W3CDTF">2012-01-16T06:50:43Z</dcterms:created>
  <dcterms:modified xsi:type="dcterms:W3CDTF">2013-07-24T05:21:19Z</dcterms:modified>
  <cp:category/>
  <cp:version/>
  <cp:contentType/>
  <cp:contentStatus/>
</cp:coreProperties>
</file>