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3895" windowHeight="14055"/>
  </bookViews>
  <sheets>
    <sheet name="на 01.05.2015 года" sheetId="9" r:id="rId1"/>
  </sheets>
  <definedNames>
    <definedName name="_xlnm.Print_Titles" localSheetId="0">'на 01.05.2015 года'!$A:$A</definedName>
  </definedNames>
  <calcPr calcId="114210" fullCalcOnLoad="1"/>
</workbook>
</file>

<file path=xl/calcChain.xml><?xml version="1.0" encoding="utf-8"?>
<calcChain xmlns="http://schemas.openxmlformats.org/spreadsheetml/2006/main">
  <c r="R27" i="9"/>
  <c r="R31"/>
  <c r="R32"/>
  <c r="E15"/>
  <c r="Q15"/>
  <c r="E25"/>
  <c r="F11"/>
  <c r="F15"/>
  <c r="E26"/>
  <c r="E20"/>
  <c r="E19"/>
  <c r="E18"/>
  <c r="E9"/>
  <c r="E8"/>
  <c r="M30"/>
  <c r="M10"/>
  <c r="M11"/>
  <c r="M19"/>
  <c r="M8"/>
  <c r="Q29"/>
  <c r="Q30"/>
  <c r="Q28"/>
  <c r="Q9"/>
  <c r="Q10"/>
  <c r="Q11"/>
  <c r="Q12"/>
  <c r="Q13"/>
  <c r="Q14"/>
  <c r="Q16"/>
  <c r="Q17"/>
  <c r="M18"/>
  <c r="Q19"/>
  <c r="Q20"/>
  <c r="Q21"/>
  <c r="Q22"/>
  <c r="Q23"/>
  <c r="Q25"/>
  <c r="Q26"/>
  <c r="Q8"/>
  <c r="F29"/>
  <c r="R29"/>
  <c r="F30"/>
  <c r="R30"/>
  <c r="F28"/>
  <c r="R28"/>
  <c r="F9"/>
  <c r="F10"/>
  <c r="R10"/>
  <c r="F12"/>
  <c r="F13"/>
  <c r="R13"/>
  <c r="R14"/>
  <c r="R15"/>
  <c r="F16"/>
  <c r="R16"/>
  <c r="F17"/>
  <c r="R17"/>
  <c r="F18"/>
  <c r="R18"/>
  <c r="F19"/>
  <c r="R19"/>
  <c r="F20"/>
  <c r="R20"/>
  <c r="F21"/>
  <c r="R21"/>
  <c r="R22"/>
  <c r="F23"/>
  <c r="R23"/>
  <c r="F24"/>
  <c r="F25"/>
  <c r="R25"/>
  <c r="F26"/>
  <c r="R26"/>
  <c r="F8"/>
  <c r="R8"/>
  <c r="R11"/>
  <c r="R24"/>
  <c r="M15"/>
  <c r="R12"/>
  <c r="O8"/>
  <c r="N8"/>
  <c r="L8"/>
  <c r="K8"/>
  <c r="E27"/>
  <c r="E31"/>
  <c r="E32"/>
  <c r="J27"/>
  <c r="J31"/>
  <c r="J32"/>
  <c r="O32"/>
  <c r="O29"/>
  <c r="O30"/>
  <c r="O2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D27"/>
  <c r="I27"/>
  <c r="N27"/>
  <c r="D31"/>
  <c r="I31"/>
  <c r="N31"/>
  <c r="N29"/>
  <c r="N30"/>
  <c r="N2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M9"/>
  <c r="M13"/>
  <c r="M21"/>
  <c r="L24"/>
  <c r="L25"/>
  <c r="L26"/>
  <c r="B27"/>
  <c r="B31"/>
  <c r="B32"/>
  <c r="G27"/>
  <c r="G31"/>
  <c r="G32"/>
  <c r="L32"/>
  <c r="L27"/>
  <c r="L28"/>
  <c r="L29"/>
  <c r="L30"/>
  <c r="L31"/>
  <c r="K31"/>
  <c r="L9"/>
  <c r="L10"/>
  <c r="L11"/>
  <c r="L12"/>
  <c r="L13"/>
  <c r="L14"/>
  <c r="L15"/>
  <c r="L16"/>
  <c r="L17"/>
  <c r="L18"/>
  <c r="L19"/>
  <c r="L20"/>
  <c r="L21"/>
  <c r="L22"/>
  <c r="L23"/>
  <c r="K30"/>
  <c r="K29"/>
  <c r="K28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R9"/>
  <c r="C31"/>
  <c r="Q31"/>
  <c r="K27"/>
  <c r="M17"/>
  <c r="M29"/>
  <c r="Q24"/>
  <c r="Q18"/>
  <c r="C27"/>
  <c r="Q27"/>
  <c r="M25"/>
  <c r="I32"/>
  <c r="F31"/>
  <c r="F27"/>
  <c r="M12"/>
  <c r="M20"/>
  <c r="O27"/>
  <c r="M28"/>
  <c r="H31"/>
  <c r="M31"/>
  <c r="M14"/>
  <c r="H27"/>
  <c r="H32"/>
  <c r="M22"/>
  <c r="M26"/>
  <c r="M23"/>
  <c r="M24"/>
  <c r="K32"/>
  <c r="O31"/>
  <c r="F32"/>
  <c r="C32"/>
  <c r="M32"/>
  <c r="Q32"/>
  <c r="M16"/>
  <c r="D32"/>
  <c r="N32"/>
  <c r="M27"/>
</calcChain>
</file>

<file path=xl/sharedStrings.xml><?xml version="1.0" encoding="utf-8"?>
<sst xmlns="http://schemas.openxmlformats.org/spreadsheetml/2006/main" count="53" uniqueCount="45">
  <si>
    <t>г.Белгород</t>
  </si>
  <si>
    <t>в том числе собственные</t>
  </si>
  <si>
    <t xml:space="preserve">Итого по ГО </t>
  </si>
  <si>
    <t>ВСЕГО</t>
  </si>
  <si>
    <t>(тыс.рублей)</t>
  </si>
  <si>
    <t>ВСЕГО доходов</t>
  </si>
  <si>
    <t>в том числе собственные:</t>
  </si>
  <si>
    <t>ВСЕГО расходов</t>
  </si>
  <si>
    <t>Наименование МО</t>
  </si>
  <si>
    <t>Итого по МР</t>
  </si>
  <si>
    <t xml:space="preserve">А </t>
  </si>
  <si>
    <t>Губкинский г.о.</t>
  </si>
  <si>
    <t>Старооскольский г.о</t>
  </si>
  <si>
    <t>Дефицит (-), профицит (+)</t>
  </si>
  <si>
    <t>5=1-3</t>
  </si>
  <si>
    <t>10=6-8</t>
  </si>
  <si>
    <t>11=6/1</t>
  </si>
  <si>
    <t>12=7/2</t>
  </si>
  <si>
    <t>13=8/3</t>
  </si>
  <si>
    <t>14=9/4</t>
  </si>
  <si>
    <t xml:space="preserve">Алексеевский </t>
  </si>
  <si>
    <t xml:space="preserve">Белгородский </t>
  </si>
  <si>
    <t xml:space="preserve">Валуйский </t>
  </si>
  <si>
    <t xml:space="preserve">Вейделевский </t>
  </si>
  <si>
    <t xml:space="preserve">Волоконовский </t>
  </si>
  <si>
    <t xml:space="preserve">Грайворонский </t>
  </si>
  <si>
    <t xml:space="preserve">Ивнянский </t>
  </si>
  <si>
    <t xml:space="preserve">Корочанский </t>
  </si>
  <si>
    <t xml:space="preserve">Красногвардейский </t>
  </si>
  <si>
    <t xml:space="preserve">Краснояружский </t>
  </si>
  <si>
    <t xml:space="preserve">Новооскольский </t>
  </si>
  <si>
    <t xml:space="preserve">Прохоровский </t>
  </si>
  <si>
    <t xml:space="preserve">Ракитянский </t>
  </si>
  <si>
    <t xml:space="preserve">Чернянский </t>
  </si>
  <si>
    <t xml:space="preserve">Шебекинский </t>
  </si>
  <si>
    <t xml:space="preserve">Яковлевский </t>
  </si>
  <si>
    <t>Борисовский</t>
  </si>
  <si>
    <t xml:space="preserve">Красненский </t>
  </si>
  <si>
    <t xml:space="preserve">Ровеньский </t>
  </si>
  <si>
    <t>Процент исполнения к плановым назначениям %</t>
  </si>
  <si>
    <t xml:space="preserve">Уточненный план на 2015 год </t>
  </si>
  <si>
    <r>
      <t xml:space="preserve">в том числе собственные </t>
    </r>
    <r>
      <rPr>
        <b/>
        <i/>
        <sz val="8"/>
        <color indexed="8"/>
        <rFont val="Times New Roman"/>
        <family val="1"/>
        <charset val="204"/>
      </rPr>
      <t>(налоговые, неналоговые поступления, дотация, субвенция поселениям):</t>
    </r>
  </si>
  <si>
    <t>допнорматив</t>
  </si>
  <si>
    <t>Информация об исполнении бюджетов муниципальных образований области по состоянию на 1 мая 2015 года</t>
  </si>
  <si>
    <t>Исполнено по состоянию на 1 мая  2015 года</t>
  </si>
</sst>
</file>

<file path=xl/styles.xml><?xml version="1.0" encoding="utf-8"?>
<styleSheet xmlns="http://schemas.openxmlformats.org/spreadsheetml/2006/main">
  <numFmts count="1">
    <numFmt numFmtId="164" formatCode="#,##0.0"/>
  </numFmts>
  <fonts count="15"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Calibri"/>
      <family val="2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/>
    <xf numFmtId="0" fontId="1" fillId="0" borderId="0" xfId="0" applyFont="1" applyBorder="1" applyAlignment="1">
      <alignment horizontal="center" wrapText="1"/>
    </xf>
    <xf numFmtId="49" fontId="2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 wrapText="1"/>
    </xf>
    <xf numFmtId="3" fontId="2" fillId="0" borderId="0" xfId="0" applyNumberFormat="1" applyFont="1"/>
    <xf numFmtId="0" fontId="2" fillId="0" borderId="0" xfId="0" applyNumberFormat="1" applyFont="1" applyAlignment="1">
      <alignment horizontal="left"/>
    </xf>
    <xf numFmtId="0" fontId="5" fillId="0" borderId="0" xfId="0" applyNumberFormat="1" applyFont="1" applyAlignment="1">
      <alignment horizontal="center" wrapText="1"/>
    </xf>
    <xf numFmtId="0" fontId="6" fillId="0" borderId="0" xfId="0" applyFont="1" applyBorder="1" applyAlignment="1"/>
    <xf numFmtId="3" fontId="2" fillId="0" borderId="1" xfId="0" applyNumberFormat="1" applyFont="1" applyBorder="1" applyAlignment="1">
      <alignment horizontal="right"/>
    </xf>
    <xf numFmtId="0" fontId="4" fillId="2" borderId="2" xfId="0" applyNumberFormat="1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right" vertical="center"/>
    </xf>
    <xf numFmtId="0" fontId="4" fillId="2" borderId="3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left"/>
    </xf>
    <xf numFmtId="0" fontId="12" fillId="2" borderId="2" xfId="0" applyNumberFormat="1" applyFont="1" applyFill="1" applyBorder="1" applyAlignment="1">
      <alignment horizontal="center" vertical="center" wrapText="1"/>
    </xf>
    <xf numFmtId="3" fontId="10" fillId="2" borderId="2" xfId="0" applyNumberFormat="1" applyFont="1" applyFill="1" applyBorder="1" applyAlignment="1">
      <alignment horizontal="right" vertical="center"/>
    </xf>
    <xf numFmtId="0" fontId="12" fillId="2" borderId="5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right"/>
    </xf>
    <xf numFmtId="3" fontId="10" fillId="0" borderId="6" xfId="0" applyNumberFormat="1" applyFont="1" applyFill="1" applyBorder="1" applyAlignment="1">
      <alignment horizontal="right"/>
    </xf>
    <xf numFmtId="3" fontId="2" fillId="0" borderId="6" xfId="0" applyNumberFormat="1" applyFont="1" applyBorder="1" applyAlignment="1">
      <alignment horizontal="right"/>
    </xf>
    <xf numFmtId="3" fontId="2" fillId="0" borderId="6" xfId="0" applyNumberFormat="1" applyFont="1" applyFill="1" applyBorder="1" applyAlignment="1">
      <alignment horizontal="right"/>
    </xf>
    <xf numFmtId="3" fontId="2" fillId="0" borderId="7" xfId="0" applyNumberFormat="1" applyFont="1" applyBorder="1" applyAlignment="1">
      <alignment horizontal="right"/>
    </xf>
    <xf numFmtId="3" fontId="2" fillId="0" borderId="7" xfId="0" applyNumberFormat="1" applyFont="1" applyFill="1" applyBorder="1" applyAlignment="1">
      <alignment horizontal="right"/>
    </xf>
    <xf numFmtId="3" fontId="3" fillId="3" borderId="8" xfId="0" applyNumberFormat="1" applyFont="1" applyFill="1" applyBorder="1" applyAlignment="1">
      <alignment horizontal="right"/>
    </xf>
    <xf numFmtId="3" fontId="10" fillId="3" borderId="8" xfId="0" applyNumberFormat="1" applyFont="1" applyFill="1" applyBorder="1" applyAlignment="1">
      <alignment horizontal="right"/>
    </xf>
    <xf numFmtId="0" fontId="4" fillId="2" borderId="9" xfId="0" applyNumberFormat="1" applyFont="1" applyFill="1" applyBorder="1" applyAlignment="1">
      <alignment horizontal="center" vertical="center" wrapText="1"/>
    </xf>
    <xf numFmtId="3" fontId="3" fillId="2" borderId="9" xfId="0" applyNumberFormat="1" applyFont="1" applyFill="1" applyBorder="1" applyAlignment="1">
      <alignment horizontal="right" vertical="center"/>
    </xf>
    <xf numFmtId="3" fontId="3" fillId="3" borderId="10" xfId="0" applyNumberFormat="1" applyFont="1" applyFill="1" applyBorder="1" applyAlignment="1">
      <alignment horizontal="right"/>
    </xf>
    <xf numFmtId="0" fontId="3" fillId="3" borderId="11" xfId="0" applyNumberFormat="1" applyFont="1" applyFill="1" applyBorder="1" applyAlignment="1">
      <alignment horizontal="center"/>
    </xf>
    <xf numFmtId="164" fontId="2" fillId="0" borderId="6" xfId="0" applyNumberFormat="1" applyFont="1" applyFill="1" applyBorder="1" applyAlignment="1">
      <alignment horizontal="right"/>
    </xf>
    <xf numFmtId="164" fontId="11" fillId="0" borderId="6" xfId="0" applyNumberFormat="1" applyFont="1" applyFill="1" applyBorder="1" applyAlignment="1">
      <alignment horizontal="right"/>
    </xf>
    <xf numFmtId="164" fontId="11" fillId="0" borderId="12" xfId="0" applyNumberFormat="1" applyFont="1" applyFill="1" applyBorder="1" applyAlignment="1">
      <alignment horizontal="right"/>
    </xf>
    <xf numFmtId="164" fontId="2" fillId="0" borderId="1" xfId="0" applyNumberFormat="1" applyFont="1" applyFill="1" applyBorder="1" applyAlignment="1">
      <alignment horizontal="right"/>
    </xf>
    <xf numFmtId="164" fontId="2" fillId="0" borderId="7" xfId="0" applyNumberFormat="1" applyFont="1" applyFill="1" applyBorder="1" applyAlignment="1">
      <alignment horizontal="right"/>
    </xf>
    <xf numFmtId="164" fontId="3" fillId="2" borderId="2" xfId="0" applyNumberFormat="1" applyFont="1" applyFill="1" applyBorder="1" applyAlignment="1">
      <alignment horizontal="right"/>
    </xf>
    <xf numFmtId="164" fontId="10" fillId="2" borderId="2" xfId="0" applyNumberFormat="1" applyFont="1" applyFill="1" applyBorder="1" applyAlignment="1">
      <alignment horizontal="right"/>
    </xf>
    <xf numFmtId="164" fontId="10" fillId="2" borderId="5" xfId="0" applyNumberFormat="1" applyFont="1" applyFill="1" applyBorder="1" applyAlignment="1">
      <alignment horizontal="right"/>
    </xf>
    <xf numFmtId="164" fontId="3" fillId="3" borderId="8" xfId="0" applyNumberFormat="1" applyFont="1" applyFill="1" applyBorder="1" applyAlignment="1">
      <alignment horizontal="right"/>
    </xf>
    <xf numFmtId="164" fontId="10" fillId="3" borderId="8" xfId="0" applyNumberFormat="1" applyFont="1" applyFill="1" applyBorder="1" applyAlignment="1">
      <alignment horizontal="right"/>
    </xf>
    <xf numFmtId="164" fontId="10" fillId="3" borderId="13" xfId="0" applyNumberFormat="1" applyFont="1" applyFill="1" applyBorder="1" applyAlignment="1">
      <alignment horizontal="right"/>
    </xf>
    <xf numFmtId="0" fontId="3" fillId="0" borderId="14" xfId="0" applyNumberFormat="1" applyFont="1" applyFill="1" applyBorder="1" applyAlignment="1">
      <alignment horizontal="left"/>
    </xf>
    <xf numFmtId="0" fontId="3" fillId="0" borderId="15" xfId="0" applyNumberFormat="1" applyFont="1" applyFill="1" applyBorder="1" applyAlignment="1">
      <alignment horizontal="left"/>
    </xf>
    <xf numFmtId="3" fontId="14" fillId="0" borderId="16" xfId="0" applyNumberFormat="1" applyFont="1" applyBorder="1"/>
    <xf numFmtId="3" fontId="0" fillId="0" borderId="16" xfId="0" applyNumberFormat="1" applyBorder="1"/>
    <xf numFmtId="3" fontId="0" fillId="0" borderId="4" xfId="0" applyNumberFormat="1" applyBorder="1"/>
    <xf numFmtId="3" fontId="2" fillId="4" borderId="0" xfId="0" applyNumberFormat="1" applyFont="1" applyFill="1"/>
    <xf numFmtId="3" fontId="14" fillId="0" borderId="4" xfId="0" applyNumberFormat="1" applyFont="1" applyBorder="1"/>
    <xf numFmtId="3" fontId="10" fillId="0" borderId="1" xfId="0" applyNumberFormat="1" applyFont="1" applyFill="1" applyBorder="1" applyAlignment="1">
      <alignment horizontal="right"/>
    </xf>
    <xf numFmtId="3" fontId="10" fillId="0" borderId="7" xfId="0" applyNumberFormat="1" applyFont="1" applyFill="1" applyBorder="1" applyAlignment="1">
      <alignment horizontal="right"/>
    </xf>
    <xf numFmtId="164" fontId="2" fillId="0" borderId="0" xfId="0" applyNumberFormat="1" applyFont="1"/>
    <xf numFmtId="0" fontId="10" fillId="2" borderId="1" xfId="0" applyNumberFormat="1" applyFont="1" applyFill="1" applyBorder="1" applyAlignment="1">
      <alignment horizontal="center" vertical="top" wrapText="1"/>
    </xf>
    <xf numFmtId="0" fontId="10" fillId="2" borderId="17" xfId="0" applyNumberFormat="1" applyFont="1" applyFill="1" applyBorder="1" applyAlignment="1">
      <alignment horizontal="center" vertical="top" wrapText="1"/>
    </xf>
    <xf numFmtId="0" fontId="13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right"/>
    </xf>
    <xf numFmtId="0" fontId="9" fillId="2" borderId="23" xfId="0" applyFont="1" applyFill="1" applyBorder="1" applyAlignment="1">
      <alignment horizontal="center" vertical="top" wrapText="1"/>
    </xf>
    <xf numFmtId="0" fontId="9" fillId="2" borderId="24" xfId="0" applyFont="1" applyFill="1" applyBorder="1" applyAlignment="1">
      <alignment horizontal="center" vertical="top" wrapText="1"/>
    </xf>
    <xf numFmtId="0" fontId="3" fillId="2" borderId="1" xfId="0" applyNumberFormat="1" applyFont="1" applyFill="1" applyBorder="1" applyAlignment="1">
      <alignment horizontal="center" vertical="top" wrapText="1"/>
    </xf>
    <xf numFmtId="0" fontId="3" fillId="2" borderId="17" xfId="0" applyNumberFormat="1" applyFont="1" applyFill="1" applyBorder="1" applyAlignment="1">
      <alignment horizontal="center" vertical="top" wrapText="1"/>
    </xf>
    <xf numFmtId="0" fontId="10" fillId="2" borderId="16" xfId="0" applyNumberFormat="1" applyFont="1" applyFill="1" applyBorder="1" applyAlignment="1">
      <alignment horizontal="center" vertical="top" wrapText="1"/>
    </xf>
    <xf numFmtId="0" fontId="10" fillId="2" borderId="25" xfId="0" applyNumberFormat="1" applyFont="1" applyFill="1" applyBorder="1" applyAlignment="1">
      <alignment horizontal="center" vertical="top" wrapText="1"/>
    </xf>
    <xf numFmtId="0" fontId="3" fillId="2" borderId="26" xfId="0" applyNumberFormat="1" applyFont="1" applyFill="1" applyBorder="1" applyAlignment="1">
      <alignment horizontal="center" vertical="top" wrapText="1"/>
    </xf>
    <xf numFmtId="0" fontId="3" fillId="2" borderId="27" xfId="0" applyNumberFormat="1" applyFont="1" applyFill="1" applyBorder="1" applyAlignment="1">
      <alignment horizontal="center" vertical="top" wrapText="1"/>
    </xf>
    <xf numFmtId="0" fontId="2" fillId="0" borderId="22" xfId="0" applyFont="1" applyBorder="1" applyAlignment="1">
      <alignment horizontal="center"/>
    </xf>
    <xf numFmtId="0" fontId="8" fillId="0" borderId="0" xfId="0" applyFont="1" applyBorder="1" applyAlignment="1">
      <alignment horizontal="right" wrapText="1"/>
    </xf>
    <xf numFmtId="0" fontId="3" fillId="2" borderId="18" xfId="0" applyNumberFormat="1" applyFont="1" applyFill="1" applyBorder="1" applyAlignment="1">
      <alignment horizontal="center" vertical="top" wrapText="1"/>
    </xf>
    <xf numFmtId="0" fontId="3" fillId="2" borderId="4" xfId="0" applyNumberFormat="1" applyFont="1" applyFill="1" applyBorder="1" applyAlignment="1">
      <alignment horizontal="center" vertical="top" wrapText="1"/>
    </xf>
    <xf numFmtId="0" fontId="3" fillId="2" borderId="19" xfId="0" applyNumberFormat="1" applyFont="1" applyFill="1" applyBorder="1" applyAlignment="1">
      <alignment horizontal="center" vertical="top" wrapText="1"/>
    </xf>
    <xf numFmtId="0" fontId="9" fillId="2" borderId="20" xfId="0" applyFont="1" applyFill="1" applyBorder="1" applyAlignment="1">
      <alignment horizontal="center" vertical="top" wrapText="1"/>
    </xf>
    <xf numFmtId="0" fontId="9" fillId="2" borderId="2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5"/>
  <sheetViews>
    <sheetView tabSelected="1" zoomScale="86" zoomScaleNormal="86" zoomScaleSheetLayoutView="100" workbookViewId="0">
      <pane xSplit="1" ySplit="6" topLeftCell="B7" activePane="bottomRight" state="frozen"/>
      <selection pane="topRight" activeCell="B1" sqref="B1"/>
      <selection pane="bottomLeft" activeCell="A5" sqref="A5"/>
      <selection pane="bottomRight" activeCell="D18" sqref="D18"/>
    </sheetView>
  </sheetViews>
  <sheetFormatPr defaultRowHeight="15"/>
  <cols>
    <col min="1" max="1" width="21.140625" style="6" customWidth="1"/>
    <col min="2" max="2" width="14.5703125" style="1" customWidth="1"/>
    <col min="3" max="3" width="16.85546875" style="1" customWidth="1"/>
    <col min="4" max="4" width="11.140625" style="1" customWidth="1"/>
    <col min="5" max="6" width="14" style="1" customWidth="1"/>
    <col min="7" max="7" width="12.5703125" style="1" customWidth="1"/>
    <col min="8" max="8" width="15.7109375" style="1" customWidth="1"/>
    <col min="9" max="9" width="11.85546875" style="1" customWidth="1"/>
    <col min="10" max="10" width="15" style="1" customWidth="1"/>
    <col min="11" max="11" width="13.42578125" style="1" customWidth="1"/>
    <col min="12" max="12" width="13.140625" style="1" customWidth="1"/>
    <col min="13" max="13" width="16" style="1" customWidth="1"/>
    <col min="14" max="14" width="13.28515625" style="1" customWidth="1"/>
    <col min="15" max="15" width="14.5703125" style="1" customWidth="1"/>
    <col min="16" max="16" width="0.140625" style="1" customWidth="1"/>
    <col min="17" max="17" width="10.28515625" style="1" hidden="1" customWidth="1"/>
    <col min="18" max="18" width="10.7109375" style="1" hidden="1" customWidth="1"/>
    <col min="19" max="19" width="13.5703125" style="1" customWidth="1"/>
    <col min="20" max="16384" width="9.140625" style="1"/>
  </cols>
  <sheetData>
    <row r="1" spans="1:19" ht="26.25" customHeight="1">
      <c r="A1" s="53" t="s">
        <v>43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</row>
    <row r="2" spans="1:19" ht="18" customHeight="1" thickBot="1">
      <c r="A2" s="8"/>
      <c r="B2" s="64"/>
      <c r="C2" s="64"/>
      <c r="D2" s="2"/>
      <c r="E2" s="2"/>
      <c r="F2" s="54" t="s">
        <v>4</v>
      </c>
      <c r="G2" s="54"/>
      <c r="H2" s="54"/>
      <c r="I2" s="54"/>
      <c r="J2" s="54"/>
      <c r="K2" s="54"/>
      <c r="L2" s="54"/>
      <c r="M2" s="54"/>
      <c r="N2" s="54"/>
      <c r="O2" s="54"/>
    </row>
    <row r="3" spans="1:19" ht="36.75" customHeight="1">
      <c r="A3" s="65" t="s">
        <v>8</v>
      </c>
      <c r="B3" s="68" t="s">
        <v>40</v>
      </c>
      <c r="C3" s="69"/>
      <c r="D3" s="69"/>
      <c r="E3" s="69"/>
      <c r="F3" s="69"/>
      <c r="G3" s="55" t="s">
        <v>44</v>
      </c>
      <c r="H3" s="55"/>
      <c r="I3" s="55"/>
      <c r="J3" s="55"/>
      <c r="K3" s="55"/>
      <c r="L3" s="55" t="s">
        <v>39</v>
      </c>
      <c r="M3" s="55"/>
      <c r="N3" s="55"/>
      <c r="O3" s="56"/>
      <c r="P3" s="63" t="s">
        <v>42</v>
      </c>
    </row>
    <row r="4" spans="1:19" ht="26.25" customHeight="1">
      <c r="A4" s="66"/>
      <c r="B4" s="61" t="s">
        <v>5</v>
      </c>
      <c r="C4" s="51" t="s">
        <v>41</v>
      </c>
      <c r="D4" s="57" t="s">
        <v>7</v>
      </c>
      <c r="E4" s="51" t="s">
        <v>1</v>
      </c>
      <c r="F4" s="57" t="s">
        <v>13</v>
      </c>
      <c r="G4" s="57" t="s">
        <v>5</v>
      </c>
      <c r="H4" s="51" t="s">
        <v>41</v>
      </c>
      <c r="I4" s="57" t="s">
        <v>7</v>
      </c>
      <c r="J4" s="51" t="s">
        <v>1</v>
      </c>
      <c r="K4" s="57" t="s">
        <v>13</v>
      </c>
      <c r="L4" s="57" t="s">
        <v>5</v>
      </c>
      <c r="M4" s="51" t="s">
        <v>6</v>
      </c>
      <c r="N4" s="57" t="s">
        <v>7</v>
      </c>
      <c r="O4" s="59" t="s">
        <v>1</v>
      </c>
      <c r="P4" s="63"/>
    </row>
    <row r="5" spans="1:19" s="3" customFormat="1" ht="23.25" customHeight="1">
      <c r="A5" s="66"/>
      <c r="B5" s="61"/>
      <c r="C5" s="51"/>
      <c r="D5" s="57"/>
      <c r="E5" s="51"/>
      <c r="F5" s="57"/>
      <c r="G5" s="57"/>
      <c r="H5" s="51"/>
      <c r="I5" s="57"/>
      <c r="J5" s="51"/>
      <c r="K5" s="57"/>
      <c r="L5" s="57"/>
      <c r="M5" s="51"/>
      <c r="N5" s="57"/>
      <c r="O5" s="59"/>
      <c r="P5" s="63"/>
    </row>
    <row r="6" spans="1:19" s="4" customFormat="1" ht="69.75" customHeight="1" thickBot="1">
      <c r="A6" s="67"/>
      <c r="B6" s="62"/>
      <c r="C6" s="52"/>
      <c r="D6" s="58"/>
      <c r="E6" s="52"/>
      <c r="F6" s="58"/>
      <c r="G6" s="58"/>
      <c r="H6" s="52"/>
      <c r="I6" s="58"/>
      <c r="J6" s="52"/>
      <c r="K6" s="58"/>
      <c r="L6" s="58"/>
      <c r="M6" s="52"/>
      <c r="N6" s="58"/>
      <c r="O6" s="60"/>
      <c r="P6" s="63"/>
    </row>
    <row r="7" spans="1:19" s="7" customFormat="1" ht="12" thickBot="1">
      <c r="A7" s="12" t="s">
        <v>10</v>
      </c>
      <c r="B7" s="26">
        <v>1</v>
      </c>
      <c r="C7" s="15">
        <v>2</v>
      </c>
      <c r="D7" s="10">
        <v>3</v>
      </c>
      <c r="E7" s="15">
        <v>4</v>
      </c>
      <c r="F7" s="10" t="s">
        <v>14</v>
      </c>
      <c r="G7" s="10">
        <v>6</v>
      </c>
      <c r="H7" s="15">
        <v>7</v>
      </c>
      <c r="I7" s="10">
        <v>8</v>
      </c>
      <c r="J7" s="15">
        <v>9</v>
      </c>
      <c r="K7" s="10" t="s">
        <v>15</v>
      </c>
      <c r="L7" s="10" t="s">
        <v>16</v>
      </c>
      <c r="M7" s="15" t="s">
        <v>17</v>
      </c>
      <c r="N7" s="10" t="s">
        <v>18</v>
      </c>
      <c r="O7" s="17" t="s">
        <v>19</v>
      </c>
    </row>
    <row r="8" spans="1:19" ht="17.25" customHeight="1">
      <c r="A8" s="41" t="s">
        <v>20</v>
      </c>
      <c r="B8" s="43">
        <v>1859234.8</v>
      </c>
      <c r="C8" s="19">
        <v>765028</v>
      </c>
      <c r="D8" s="47">
        <v>1879302.8</v>
      </c>
      <c r="E8" s="19">
        <f>784077+1019</f>
        <v>785096</v>
      </c>
      <c r="F8" s="20">
        <f t="shared" ref="F8:F13" si="0">B8-D8</f>
        <v>-20068</v>
      </c>
      <c r="G8" s="43">
        <v>634039.51710000006</v>
      </c>
      <c r="H8" s="19">
        <v>254949.25029999999</v>
      </c>
      <c r="I8" s="47">
        <v>602820.15709999995</v>
      </c>
      <c r="J8" s="19">
        <v>224692</v>
      </c>
      <c r="K8" s="20">
        <f t="shared" ref="K8:K32" si="1">G8-I8</f>
        <v>31219.360000000102</v>
      </c>
      <c r="L8" s="30">
        <f t="shared" ref="L8:L32" si="2">G8/B8*100</f>
        <v>34.102175642366426</v>
      </c>
      <c r="M8" s="31">
        <f t="shared" ref="M8:M32" si="3">H8/C8*100</f>
        <v>33.325479629503754</v>
      </c>
      <c r="N8" s="30">
        <f t="shared" ref="N8:N32" si="4">I8/D8*100</f>
        <v>32.076797687951078</v>
      </c>
      <c r="O8" s="32">
        <f t="shared" ref="O8:O32" si="5">J8/E8*100</f>
        <v>28.619684726453837</v>
      </c>
      <c r="P8" s="1">
        <v>158181</v>
      </c>
      <c r="Q8" s="5">
        <f t="shared" ref="Q8:Q32" si="6">C8-E8</f>
        <v>-20068</v>
      </c>
      <c r="R8" s="5" t="e">
        <f>#REF!-#REF!</f>
        <v>#REF!</v>
      </c>
      <c r="S8" s="5"/>
    </row>
    <row r="9" spans="1:19" ht="17.25" customHeight="1">
      <c r="A9" s="14" t="s">
        <v>21</v>
      </c>
      <c r="B9" s="43">
        <v>3105613.3</v>
      </c>
      <c r="C9" s="19">
        <v>1274436.55</v>
      </c>
      <c r="D9" s="47">
        <v>3254993.8887</v>
      </c>
      <c r="E9" s="48">
        <f>1423368+450</f>
        <v>1423818</v>
      </c>
      <c r="F9" s="20">
        <f t="shared" si="0"/>
        <v>-149380.5887000002</v>
      </c>
      <c r="G9" s="43">
        <v>996733.81539999996</v>
      </c>
      <c r="H9" s="19">
        <v>431728.4044</v>
      </c>
      <c r="I9" s="47">
        <v>902447.04870000004</v>
      </c>
      <c r="J9" s="48">
        <v>388153</v>
      </c>
      <c r="K9" s="9">
        <f t="shared" si="1"/>
        <v>94286.76669999992</v>
      </c>
      <c r="L9" s="33">
        <f t="shared" si="2"/>
        <v>32.094588704910556</v>
      </c>
      <c r="M9" s="31">
        <f t="shared" si="3"/>
        <v>33.876021870213933</v>
      </c>
      <c r="N9" s="30">
        <f t="shared" si="4"/>
        <v>27.724999786725409</v>
      </c>
      <c r="O9" s="32">
        <f t="shared" si="5"/>
        <v>27.261419647735874</v>
      </c>
      <c r="P9" s="1">
        <v>245441</v>
      </c>
      <c r="Q9" s="5">
        <f t="shared" si="6"/>
        <v>-149381.44999999995</v>
      </c>
      <c r="R9" s="5" t="e">
        <f>#REF!-#REF!</f>
        <v>#REF!</v>
      </c>
      <c r="S9" s="5"/>
    </row>
    <row r="10" spans="1:19" ht="17.25" customHeight="1">
      <c r="A10" s="14" t="s">
        <v>36</v>
      </c>
      <c r="B10" s="43">
        <v>709474.3</v>
      </c>
      <c r="C10" s="19">
        <v>333312.25</v>
      </c>
      <c r="D10" s="47">
        <v>731132.3</v>
      </c>
      <c r="E10" s="48">
        <v>354970</v>
      </c>
      <c r="F10" s="20">
        <f t="shared" si="0"/>
        <v>-21658</v>
      </c>
      <c r="G10" s="43">
        <v>229328.43830000001</v>
      </c>
      <c r="H10" s="19">
        <v>114898.4388</v>
      </c>
      <c r="I10" s="47">
        <v>221539.4431</v>
      </c>
      <c r="J10" s="48">
        <v>115399</v>
      </c>
      <c r="K10" s="9">
        <f t="shared" si="1"/>
        <v>7788.9952000000048</v>
      </c>
      <c r="L10" s="33">
        <f t="shared" si="2"/>
        <v>32.323713247964022</v>
      </c>
      <c r="M10" s="31">
        <f t="shared" si="3"/>
        <v>34.471711975782469</v>
      </c>
      <c r="N10" s="30">
        <f t="shared" si="4"/>
        <v>30.300869363862056</v>
      </c>
      <c r="O10" s="32">
        <f t="shared" si="5"/>
        <v>32.509507845733445</v>
      </c>
      <c r="P10" s="1">
        <v>97506</v>
      </c>
      <c r="Q10" s="5">
        <f t="shared" si="6"/>
        <v>-21657.75</v>
      </c>
      <c r="R10" s="5" t="e">
        <f>#REF!-#REF!</f>
        <v>#REF!</v>
      </c>
      <c r="S10" s="5"/>
    </row>
    <row r="11" spans="1:19" ht="17.25" customHeight="1">
      <c r="A11" s="14" t="s">
        <v>22</v>
      </c>
      <c r="B11" s="43">
        <v>1607800.2</v>
      </c>
      <c r="C11" s="19">
        <v>698951.25</v>
      </c>
      <c r="D11" s="47">
        <v>1704988.2</v>
      </c>
      <c r="E11" s="48">
        <v>796139</v>
      </c>
      <c r="F11" s="20">
        <f t="shared" si="0"/>
        <v>-97188</v>
      </c>
      <c r="G11" s="43">
        <v>474426.79080000002</v>
      </c>
      <c r="H11" s="19">
        <v>217274.58040000001</v>
      </c>
      <c r="I11" s="47">
        <v>505838.33689999999</v>
      </c>
      <c r="J11" s="48">
        <v>256451</v>
      </c>
      <c r="K11" s="9">
        <f t="shared" si="1"/>
        <v>-31411.546099999978</v>
      </c>
      <c r="L11" s="33">
        <f t="shared" si="2"/>
        <v>29.507820113469325</v>
      </c>
      <c r="M11" s="31">
        <f t="shared" si="3"/>
        <v>31.085798959512555</v>
      </c>
      <c r="N11" s="30">
        <f t="shared" si="4"/>
        <v>29.668142976004177</v>
      </c>
      <c r="O11" s="32">
        <f t="shared" si="5"/>
        <v>32.211837380155977</v>
      </c>
      <c r="P11" s="1">
        <v>124476</v>
      </c>
      <c r="Q11" s="5">
        <f t="shared" si="6"/>
        <v>-97187.75</v>
      </c>
      <c r="R11" s="5" t="e">
        <f>#REF!-#REF!</f>
        <v>#REF!</v>
      </c>
      <c r="S11" s="5"/>
    </row>
    <row r="12" spans="1:19" ht="17.25" customHeight="1">
      <c r="A12" s="14" t="s">
        <v>23</v>
      </c>
      <c r="B12" s="43">
        <v>759187.3</v>
      </c>
      <c r="C12" s="19">
        <v>367112.6</v>
      </c>
      <c r="D12" s="47">
        <v>759187.3</v>
      </c>
      <c r="E12" s="48">
        <v>367113</v>
      </c>
      <c r="F12" s="20">
        <f t="shared" si="0"/>
        <v>0</v>
      </c>
      <c r="G12" s="43">
        <v>246578.62849999999</v>
      </c>
      <c r="H12" s="19">
        <v>119028.6725</v>
      </c>
      <c r="I12" s="47">
        <v>242194.05009999999</v>
      </c>
      <c r="J12" s="48">
        <v>124884</v>
      </c>
      <c r="K12" s="9">
        <f t="shared" si="1"/>
        <v>4384.5783999999985</v>
      </c>
      <c r="L12" s="33">
        <f t="shared" si="2"/>
        <v>32.479287851627653</v>
      </c>
      <c r="M12" s="31">
        <f t="shared" si="3"/>
        <v>32.422933045610527</v>
      </c>
      <c r="N12" s="30">
        <f t="shared" si="4"/>
        <v>31.901752057759658</v>
      </c>
      <c r="O12" s="32">
        <f t="shared" si="5"/>
        <v>34.017863709539029</v>
      </c>
      <c r="P12" s="1">
        <v>85990</v>
      </c>
      <c r="Q12" s="5">
        <f t="shared" si="6"/>
        <v>-0.40000000002328306</v>
      </c>
      <c r="R12" s="5" t="e">
        <f>#REF!-#REF!</f>
        <v>#REF!</v>
      </c>
      <c r="S12" s="5"/>
    </row>
    <row r="13" spans="1:19" ht="17.25" customHeight="1">
      <c r="A13" s="14" t="s">
        <v>24</v>
      </c>
      <c r="B13" s="43">
        <v>889975</v>
      </c>
      <c r="C13" s="19">
        <v>427042.05</v>
      </c>
      <c r="D13" s="47">
        <v>892478</v>
      </c>
      <c r="E13" s="48">
        <v>429545</v>
      </c>
      <c r="F13" s="20">
        <f t="shared" si="0"/>
        <v>-2503</v>
      </c>
      <c r="G13" s="43">
        <v>268875.02620000002</v>
      </c>
      <c r="H13" s="19">
        <v>136080.1372</v>
      </c>
      <c r="I13" s="47">
        <v>259065.3259</v>
      </c>
      <c r="J13" s="48">
        <v>130040</v>
      </c>
      <c r="K13" s="9">
        <f t="shared" si="1"/>
        <v>9809.7003000000259</v>
      </c>
      <c r="L13" s="33">
        <f t="shared" si="2"/>
        <v>30.211525739487065</v>
      </c>
      <c r="M13" s="31">
        <f t="shared" si="3"/>
        <v>31.865746523088301</v>
      </c>
      <c r="N13" s="30">
        <f t="shared" si="4"/>
        <v>29.027642799038183</v>
      </c>
      <c r="O13" s="32">
        <f t="shared" si="5"/>
        <v>30.273894469729594</v>
      </c>
      <c r="P13" s="1">
        <v>89951</v>
      </c>
      <c r="Q13" s="5">
        <f t="shared" si="6"/>
        <v>-2502.9500000000116</v>
      </c>
      <c r="R13" s="5" t="e">
        <f>#REF!-#REF!</f>
        <v>#REF!</v>
      </c>
      <c r="S13" s="5"/>
    </row>
    <row r="14" spans="1:19" ht="17.25" customHeight="1">
      <c r="A14" s="14" t="s">
        <v>25</v>
      </c>
      <c r="B14" s="43">
        <v>880190.2</v>
      </c>
      <c r="C14" s="19">
        <v>388550.1</v>
      </c>
      <c r="D14" s="47">
        <v>893066.6</v>
      </c>
      <c r="E14" s="48">
        <v>401420</v>
      </c>
      <c r="F14" s="21">
        <v>-6107</v>
      </c>
      <c r="G14" s="43">
        <v>255963.6306</v>
      </c>
      <c r="H14" s="19">
        <v>113525.26449999999</v>
      </c>
      <c r="I14" s="47">
        <v>236109.53899999999</v>
      </c>
      <c r="J14" s="48">
        <v>103797</v>
      </c>
      <c r="K14" s="9">
        <f t="shared" si="1"/>
        <v>19854.091600000014</v>
      </c>
      <c r="L14" s="33">
        <f t="shared" si="2"/>
        <v>29.080490852999731</v>
      </c>
      <c r="M14" s="31">
        <f t="shared" si="3"/>
        <v>29.217664465920869</v>
      </c>
      <c r="N14" s="30">
        <f t="shared" si="4"/>
        <v>26.438066209171858</v>
      </c>
      <c r="O14" s="32">
        <f t="shared" si="5"/>
        <v>25.857456031089633</v>
      </c>
      <c r="P14" s="1">
        <v>174746</v>
      </c>
      <c r="Q14" s="5">
        <f t="shared" si="6"/>
        <v>-12869.900000000023</v>
      </c>
      <c r="R14" s="5" t="e">
        <f>#REF!-#REF!</f>
        <v>#REF!</v>
      </c>
      <c r="S14" s="5"/>
    </row>
    <row r="15" spans="1:19" ht="17.25" customHeight="1">
      <c r="A15" s="14" t="s">
        <v>26</v>
      </c>
      <c r="B15" s="43">
        <v>884095.95</v>
      </c>
      <c r="C15" s="19">
        <v>394232</v>
      </c>
      <c r="D15" s="47">
        <v>891291.11840000004</v>
      </c>
      <c r="E15" s="48">
        <f>396843+4584</f>
        <v>401427</v>
      </c>
      <c r="F15" s="21">
        <f t="shared" ref="F15:F21" si="7">B15-D15</f>
        <v>-7195.1684000000823</v>
      </c>
      <c r="G15" s="43">
        <v>247201.19699999999</v>
      </c>
      <c r="H15" s="19">
        <v>122387.0787</v>
      </c>
      <c r="I15" s="47">
        <v>243136.98929999999</v>
      </c>
      <c r="J15" s="48">
        <v>124746</v>
      </c>
      <c r="K15" s="9">
        <f t="shared" si="1"/>
        <v>4064.207699999999</v>
      </c>
      <c r="L15" s="33">
        <f t="shared" si="2"/>
        <v>27.960901415734345</v>
      </c>
      <c r="M15" s="31">
        <f t="shared" si="3"/>
        <v>31.044430360802778</v>
      </c>
      <c r="N15" s="30">
        <f t="shared" si="4"/>
        <v>27.279189064114878</v>
      </c>
      <c r="O15" s="32">
        <f t="shared" si="5"/>
        <v>31.075637662638538</v>
      </c>
      <c r="P15" s="1">
        <v>125029</v>
      </c>
      <c r="Q15" s="46">
        <f t="shared" si="6"/>
        <v>-7195</v>
      </c>
      <c r="R15" s="5" t="e">
        <f>#REF!-#REF!</f>
        <v>#REF!</v>
      </c>
      <c r="S15" s="5"/>
    </row>
    <row r="16" spans="1:19" ht="17.25" customHeight="1">
      <c r="A16" s="14" t="s">
        <v>27</v>
      </c>
      <c r="B16" s="43">
        <v>1191007.8999999999</v>
      </c>
      <c r="C16" s="19">
        <v>562036.4</v>
      </c>
      <c r="D16" s="47">
        <v>1206191.4405</v>
      </c>
      <c r="E16" s="48">
        <v>577219</v>
      </c>
      <c r="F16" s="20">
        <f t="shared" si="7"/>
        <v>-15183.540500000119</v>
      </c>
      <c r="G16" s="43">
        <v>378383.30420000001</v>
      </c>
      <c r="H16" s="19">
        <v>187232.77220000001</v>
      </c>
      <c r="I16" s="47">
        <v>372746.68099999998</v>
      </c>
      <c r="J16" s="48">
        <v>195415</v>
      </c>
      <c r="K16" s="9">
        <f t="shared" si="1"/>
        <v>5636.6232000000309</v>
      </c>
      <c r="L16" s="33">
        <f t="shared" si="2"/>
        <v>31.770007923541066</v>
      </c>
      <c r="M16" s="31">
        <f t="shared" si="3"/>
        <v>33.313282235812487</v>
      </c>
      <c r="N16" s="30">
        <f t="shared" si="4"/>
        <v>30.902779482955552</v>
      </c>
      <c r="O16" s="32">
        <f t="shared" si="5"/>
        <v>33.854568196819578</v>
      </c>
      <c r="P16" s="1">
        <v>251407</v>
      </c>
      <c r="Q16" s="5">
        <f t="shared" si="6"/>
        <v>-15182.599999999977</v>
      </c>
      <c r="R16" s="5" t="e">
        <f>#REF!-#REF!</f>
        <v>#REF!</v>
      </c>
      <c r="S16" s="5"/>
    </row>
    <row r="17" spans="1:19" ht="17.25" customHeight="1">
      <c r="A17" s="14" t="s">
        <v>37</v>
      </c>
      <c r="B17" s="43">
        <v>524944.1</v>
      </c>
      <c r="C17" s="19">
        <v>238932.5</v>
      </c>
      <c r="D17" s="47">
        <v>530320.30000000005</v>
      </c>
      <c r="E17" s="48">
        <v>244310</v>
      </c>
      <c r="F17" s="20">
        <f t="shared" si="7"/>
        <v>-5376.2000000000698</v>
      </c>
      <c r="G17" s="43">
        <v>162695.0042</v>
      </c>
      <c r="H17" s="19">
        <v>75005.508700000006</v>
      </c>
      <c r="I17" s="47">
        <v>145153.04269999999</v>
      </c>
      <c r="J17" s="48">
        <v>68254</v>
      </c>
      <c r="K17" s="9">
        <f t="shared" si="1"/>
        <v>17541.961500000005</v>
      </c>
      <c r="L17" s="33">
        <f t="shared" si="2"/>
        <v>30.992824607420104</v>
      </c>
      <c r="M17" s="31">
        <f t="shared" si="3"/>
        <v>31.391923953417809</v>
      </c>
      <c r="N17" s="30">
        <f t="shared" si="4"/>
        <v>27.370825272952963</v>
      </c>
      <c r="O17" s="32">
        <f t="shared" si="5"/>
        <v>27.937456510171504</v>
      </c>
      <c r="P17" s="1">
        <v>63006</v>
      </c>
      <c r="Q17" s="5">
        <f t="shared" si="6"/>
        <v>-5377.5</v>
      </c>
      <c r="R17" s="5" t="e">
        <f>#REF!-#REF!</f>
        <v>#REF!</v>
      </c>
      <c r="S17" s="5"/>
    </row>
    <row r="18" spans="1:19" ht="17.25" customHeight="1">
      <c r="A18" s="14" t="s">
        <v>28</v>
      </c>
      <c r="B18" s="43">
        <v>1173396.2</v>
      </c>
      <c r="C18" s="19">
        <v>533548.85</v>
      </c>
      <c r="D18" s="47">
        <v>1182369.605</v>
      </c>
      <c r="E18" s="48">
        <f>543363-841</f>
        <v>542522</v>
      </c>
      <c r="F18" s="20">
        <f t="shared" si="7"/>
        <v>-8973.4050000000279</v>
      </c>
      <c r="G18" s="43">
        <v>345810.16820000001</v>
      </c>
      <c r="H18" s="19">
        <v>161179.7274</v>
      </c>
      <c r="I18" s="47">
        <v>346511.80249999999</v>
      </c>
      <c r="J18" s="48">
        <v>173849</v>
      </c>
      <c r="K18" s="9">
        <f t="shared" si="1"/>
        <v>-701.63429999997607</v>
      </c>
      <c r="L18" s="33">
        <f t="shared" si="2"/>
        <v>29.47087848077231</v>
      </c>
      <c r="M18" s="31">
        <f t="shared" si="3"/>
        <v>30.20899162279143</v>
      </c>
      <c r="N18" s="30">
        <f t="shared" si="4"/>
        <v>29.306555330471301</v>
      </c>
      <c r="O18" s="32">
        <f t="shared" si="5"/>
        <v>32.04459911303136</v>
      </c>
      <c r="P18" s="1">
        <v>201727</v>
      </c>
      <c r="Q18" s="5">
        <f t="shared" si="6"/>
        <v>-8973.1500000000233</v>
      </c>
      <c r="R18" s="5" t="e">
        <f>#REF!-#REF!</f>
        <v>#REF!</v>
      </c>
      <c r="S18" s="5"/>
    </row>
    <row r="19" spans="1:19" ht="17.25" customHeight="1">
      <c r="A19" s="14" t="s">
        <v>29</v>
      </c>
      <c r="B19" s="43">
        <v>629813.5</v>
      </c>
      <c r="C19" s="19">
        <v>302592</v>
      </c>
      <c r="D19" s="47">
        <v>650975.5</v>
      </c>
      <c r="E19" s="48">
        <f>325854-2100</f>
        <v>323754</v>
      </c>
      <c r="F19" s="20">
        <f t="shared" si="7"/>
        <v>-21162</v>
      </c>
      <c r="G19" s="43">
        <v>209061.91440000001</v>
      </c>
      <c r="H19" s="19">
        <v>105484.8279</v>
      </c>
      <c r="I19" s="47">
        <v>191685.51759999999</v>
      </c>
      <c r="J19" s="48">
        <v>93722</v>
      </c>
      <c r="K19" s="9">
        <f t="shared" si="1"/>
        <v>17376.396800000017</v>
      </c>
      <c r="L19" s="33">
        <f t="shared" si="2"/>
        <v>33.1942574111225</v>
      </c>
      <c r="M19" s="31">
        <f t="shared" si="3"/>
        <v>34.860415311706852</v>
      </c>
      <c r="N19" s="30">
        <f t="shared" si="4"/>
        <v>29.445888147864242</v>
      </c>
      <c r="O19" s="32">
        <f t="shared" si="5"/>
        <v>28.948522643735675</v>
      </c>
      <c r="P19" s="1">
        <v>108418</v>
      </c>
      <c r="Q19" s="5">
        <f t="shared" si="6"/>
        <v>-21162</v>
      </c>
      <c r="R19" s="5" t="e">
        <f>#REF!-#REF!</f>
        <v>#REF!</v>
      </c>
      <c r="S19" s="5"/>
    </row>
    <row r="20" spans="1:19" ht="17.25" customHeight="1">
      <c r="A20" s="14" t="s">
        <v>30</v>
      </c>
      <c r="B20" s="43">
        <v>1107980.3999999999</v>
      </c>
      <c r="C20" s="19">
        <v>502155</v>
      </c>
      <c r="D20" s="47">
        <v>1123755.3999999999</v>
      </c>
      <c r="E20" s="48">
        <f>515262+2668</f>
        <v>517930</v>
      </c>
      <c r="F20" s="20">
        <f t="shared" si="7"/>
        <v>-15775</v>
      </c>
      <c r="G20" s="43">
        <v>357070.67180000001</v>
      </c>
      <c r="H20" s="19">
        <v>168380.11</v>
      </c>
      <c r="I20" s="47">
        <v>332156.95899999997</v>
      </c>
      <c r="J20" s="48">
        <v>155300</v>
      </c>
      <c r="K20" s="9">
        <f t="shared" si="1"/>
        <v>24913.712800000038</v>
      </c>
      <c r="L20" s="33">
        <f t="shared" si="2"/>
        <v>32.227165011222226</v>
      </c>
      <c r="M20" s="31">
        <f t="shared" si="3"/>
        <v>33.531501229699991</v>
      </c>
      <c r="N20" s="30">
        <f t="shared" si="4"/>
        <v>29.55776310396373</v>
      </c>
      <c r="O20" s="32">
        <f t="shared" si="5"/>
        <v>29.984746973529241</v>
      </c>
      <c r="P20" s="1">
        <v>158591</v>
      </c>
      <c r="Q20" s="5">
        <f t="shared" si="6"/>
        <v>-15775</v>
      </c>
      <c r="R20" s="5" t="e">
        <f>#REF!-#REF!</f>
        <v>#REF!</v>
      </c>
      <c r="S20" s="5"/>
    </row>
    <row r="21" spans="1:19" ht="17.25" customHeight="1">
      <c r="A21" s="14" t="s">
        <v>31</v>
      </c>
      <c r="B21" s="43">
        <v>978260.4</v>
      </c>
      <c r="C21" s="19">
        <v>465953</v>
      </c>
      <c r="D21" s="47">
        <v>1015950.4</v>
      </c>
      <c r="E21" s="48">
        <v>503643</v>
      </c>
      <c r="F21" s="20">
        <f t="shared" si="7"/>
        <v>-37690</v>
      </c>
      <c r="G21" s="43">
        <v>305030.02909999999</v>
      </c>
      <c r="H21" s="19">
        <v>151518.74280000001</v>
      </c>
      <c r="I21" s="47">
        <v>293659.06660000002</v>
      </c>
      <c r="J21" s="48">
        <v>150568</v>
      </c>
      <c r="K21" s="9">
        <f t="shared" si="1"/>
        <v>11370.962499999965</v>
      </c>
      <c r="L21" s="33">
        <f t="shared" si="2"/>
        <v>31.180862385925057</v>
      </c>
      <c r="M21" s="31">
        <f t="shared" si="3"/>
        <v>32.518031389431982</v>
      </c>
      <c r="N21" s="30">
        <f t="shared" si="4"/>
        <v>28.904862540533475</v>
      </c>
      <c r="O21" s="32">
        <f t="shared" si="5"/>
        <v>29.89577935164392</v>
      </c>
      <c r="P21" s="1">
        <v>166685</v>
      </c>
      <c r="Q21" s="5">
        <f t="shared" si="6"/>
        <v>-37690</v>
      </c>
      <c r="R21" s="5" t="e">
        <f>#REF!-#REF!</f>
        <v>#REF!</v>
      </c>
      <c r="S21" s="5"/>
    </row>
    <row r="22" spans="1:19" ht="17.25" customHeight="1">
      <c r="A22" s="14" t="s">
        <v>32</v>
      </c>
      <c r="B22" s="43">
        <v>1004499</v>
      </c>
      <c r="C22" s="19">
        <v>506564.65</v>
      </c>
      <c r="D22" s="47">
        <v>1032045</v>
      </c>
      <c r="E22" s="48">
        <v>534112</v>
      </c>
      <c r="F22" s="21">
        <v>-24295</v>
      </c>
      <c r="G22" s="43">
        <v>327911.67790000001</v>
      </c>
      <c r="H22" s="19">
        <v>180570.03950000001</v>
      </c>
      <c r="I22" s="47">
        <v>304969.43520000001</v>
      </c>
      <c r="J22" s="48">
        <v>165956</v>
      </c>
      <c r="K22" s="9">
        <f t="shared" si="1"/>
        <v>22942.242700000003</v>
      </c>
      <c r="L22" s="33">
        <f t="shared" si="2"/>
        <v>32.644301079443579</v>
      </c>
      <c r="M22" s="31">
        <f t="shared" si="3"/>
        <v>35.646000860897026</v>
      </c>
      <c r="N22" s="30">
        <f t="shared" si="4"/>
        <v>29.55001334244146</v>
      </c>
      <c r="O22" s="32">
        <f t="shared" si="5"/>
        <v>31.071385776765919</v>
      </c>
      <c r="P22" s="1">
        <v>111672</v>
      </c>
      <c r="Q22" s="5">
        <f t="shared" si="6"/>
        <v>-27547.349999999977</v>
      </c>
      <c r="R22" s="5" t="e">
        <f>#REF!-#REF!</f>
        <v>#REF!</v>
      </c>
      <c r="S22" s="5"/>
    </row>
    <row r="23" spans="1:19" ht="17.25" customHeight="1">
      <c r="A23" s="14" t="s">
        <v>38</v>
      </c>
      <c r="B23" s="43">
        <v>929578.7</v>
      </c>
      <c r="C23" s="19">
        <v>407883.75</v>
      </c>
      <c r="D23" s="47">
        <v>933020.7</v>
      </c>
      <c r="E23" s="48">
        <v>411326</v>
      </c>
      <c r="F23" s="20">
        <f>B23-D23</f>
        <v>-3442</v>
      </c>
      <c r="G23" s="43">
        <v>290537.34820000001</v>
      </c>
      <c r="H23" s="19">
        <v>123179.40239999999</v>
      </c>
      <c r="I23" s="47">
        <v>287357.02100000001</v>
      </c>
      <c r="J23" s="48">
        <v>126685</v>
      </c>
      <c r="K23" s="9">
        <f t="shared" si="1"/>
        <v>3180.3271999999997</v>
      </c>
      <c r="L23" s="33">
        <f t="shared" si="2"/>
        <v>31.254733805755237</v>
      </c>
      <c r="M23" s="31">
        <f t="shared" si="3"/>
        <v>30.199634675321089</v>
      </c>
      <c r="N23" s="30">
        <f t="shared" si="4"/>
        <v>30.79856867055576</v>
      </c>
      <c r="O23" s="32">
        <f t="shared" si="5"/>
        <v>30.799171460107068</v>
      </c>
      <c r="P23" s="1">
        <v>108146</v>
      </c>
      <c r="Q23" s="5">
        <f t="shared" si="6"/>
        <v>-3442.25</v>
      </c>
      <c r="R23" s="5" t="e">
        <f>#REF!-#REF!</f>
        <v>#REF!</v>
      </c>
      <c r="S23" s="5"/>
    </row>
    <row r="24" spans="1:19" ht="17.25" customHeight="1">
      <c r="A24" s="14" t="s">
        <v>33</v>
      </c>
      <c r="B24" s="43">
        <v>1051052.1000000001</v>
      </c>
      <c r="C24" s="19">
        <v>505590</v>
      </c>
      <c r="D24" s="47">
        <v>1051052.1000000001</v>
      </c>
      <c r="E24" s="48">
        <v>505590</v>
      </c>
      <c r="F24" s="20">
        <f>B24-D24</f>
        <v>0</v>
      </c>
      <c r="G24" s="43">
        <v>336757.65730000002</v>
      </c>
      <c r="H24" s="19">
        <v>165549.67969999998</v>
      </c>
      <c r="I24" s="47">
        <v>326928.41220000002</v>
      </c>
      <c r="J24" s="48">
        <v>156592</v>
      </c>
      <c r="K24" s="9">
        <f t="shared" si="1"/>
        <v>9829.2451000000001</v>
      </c>
      <c r="L24" s="33">
        <f t="shared" si="2"/>
        <v>32.040053704283544</v>
      </c>
      <c r="M24" s="31">
        <f t="shared" si="3"/>
        <v>32.743859589786183</v>
      </c>
      <c r="N24" s="30">
        <f t="shared" si="4"/>
        <v>31.104872175223282</v>
      </c>
      <c r="O24" s="32">
        <f t="shared" si="5"/>
        <v>30.972131569057932</v>
      </c>
      <c r="P24" s="1">
        <v>153849</v>
      </c>
      <c r="Q24" s="5">
        <f t="shared" si="6"/>
        <v>0</v>
      </c>
      <c r="R24" s="5" t="e">
        <f>#REF!-#REF!</f>
        <v>#REF!</v>
      </c>
      <c r="S24" s="5"/>
    </row>
    <row r="25" spans="1:19" ht="17.25" customHeight="1">
      <c r="A25" s="14" t="s">
        <v>34</v>
      </c>
      <c r="B25" s="43">
        <v>2445912</v>
      </c>
      <c r="C25" s="19">
        <v>1226105.8999999999</v>
      </c>
      <c r="D25" s="47">
        <v>2500830.3495</v>
      </c>
      <c r="E25" s="48">
        <f>1287530-6506</f>
        <v>1281024</v>
      </c>
      <c r="F25" s="21">
        <f>B25-D25</f>
        <v>-54918.349500000011</v>
      </c>
      <c r="G25" s="43">
        <v>698101.48450000002</v>
      </c>
      <c r="H25" s="19">
        <v>349439.43919999996</v>
      </c>
      <c r="I25" s="47">
        <v>688777.9129</v>
      </c>
      <c r="J25" s="48">
        <v>367228</v>
      </c>
      <c r="K25" s="9">
        <f t="shared" si="1"/>
        <v>9323.5716000000248</v>
      </c>
      <c r="L25" s="33">
        <f t="shared" si="2"/>
        <v>28.541561777365665</v>
      </c>
      <c r="M25" s="31">
        <f t="shared" si="3"/>
        <v>28.499939458736801</v>
      </c>
      <c r="N25" s="30">
        <f t="shared" si="4"/>
        <v>27.541968732013743</v>
      </c>
      <c r="O25" s="32">
        <f t="shared" si="5"/>
        <v>28.666754096722624</v>
      </c>
      <c r="P25" s="1">
        <v>173834</v>
      </c>
      <c r="Q25" s="46">
        <f t="shared" si="6"/>
        <v>-54918.100000000093</v>
      </c>
      <c r="R25" s="5" t="e">
        <f>#REF!-#REF!</f>
        <v>#REF!</v>
      </c>
      <c r="S25" s="5"/>
    </row>
    <row r="26" spans="1:19" ht="17.25" customHeight="1" thickBot="1">
      <c r="A26" s="42" t="s">
        <v>35</v>
      </c>
      <c r="B26" s="43">
        <v>1519395.02</v>
      </c>
      <c r="C26" s="19">
        <v>637039.81999999995</v>
      </c>
      <c r="D26" s="47">
        <v>1548007.8589999999</v>
      </c>
      <c r="E26" s="49">
        <f>665291+362</f>
        <v>665653</v>
      </c>
      <c r="F26" s="20">
        <f>B26-D26</f>
        <v>-28612.83899999992</v>
      </c>
      <c r="G26" s="43">
        <v>476164.83870000002</v>
      </c>
      <c r="H26" s="19">
        <v>205372.7573</v>
      </c>
      <c r="I26" s="47">
        <v>452722.97700000001</v>
      </c>
      <c r="J26" s="49">
        <v>220142</v>
      </c>
      <c r="K26" s="22">
        <f t="shared" si="1"/>
        <v>23441.861700000009</v>
      </c>
      <c r="L26" s="34">
        <f t="shared" si="2"/>
        <v>31.339107502142532</v>
      </c>
      <c r="M26" s="31">
        <f t="shared" si="3"/>
        <v>32.238605947741227</v>
      </c>
      <c r="N26" s="30">
        <f t="shared" si="4"/>
        <v>29.245521873025581</v>
      </c>
      <c r="O26" s="32">
        <f t="shared" si="5"/>
        <v>33.07158534551786</v>
      </c>
      <c r="P26" s="1">
        <v>169490</v>
      </c>
      <c r="Q26" s="5">
        <f t="shared" si="6"/>
        <v>-28613.180000000051</v>
      </c>
      <c r="R26" s="5" t="e">
        <f>#REF!-#REF!</f>
        <v>#REF!</v>
      </c>
      <c r="S26" s="5"/>
    </row>
    <row r="27" spans="1:19" ht="18.75" customHeight="1" thickBot="1">
      <c r="A27" s="13" t="s">
        <v>9</v>
      </c>
      <c r="B27" s="27">
        <f t="shared" ref="B27:J27" si="8">SUM(B8:B26)</f>
        <v>23251410.369999997</v>
      </c>
      <c r="C27" s="16">
        <f t="shared" si="8"/>
        <v>10537066.67</v>
      </c>
      <c r="D27" s="11">
        <f t="shared" si="8"/>
        <v>23780958.861100003</v>
      </c>
      <c r="E27" s="16">
        <f t="shared" si="8"/>
        <v>11066611</v>
      </c>
      <c r="F27" s="16">
        <f t="shared" si="8"/>
        <v>-519528.09110000043</v>
      </c>
      <c r="G27" s="11">
        <f t="shared" si="8"/>
        <v>7240671.1424000002</v>
      </c>
      <c r="H27" s="16">
        <f t="shared" si="8"/>
        <v>3382784.8339000004</v>
      </c>
      <c r="I27" s="11">
        <f t="shared" si="8"/>
        <v>6955819.7177999998</v>
      </c>
      <c r="J27" s="16">
        <f t="shared" si="8"/>
        <v>3341873</v>
      </c>
      <c r="K27" s="11">
        <f t="shared" si="1"/>
        <v>284851.42460000049</v>
      </c>
      <c r="L27" s="35">
        <f t="shared" si="2"/>
        <v>31.14078254686105</v>
      </c>
      <c r="M27" s="36">
        <f t="shared" si="3"/>
        <v>32.103667366280412</v>
      </c>
      <c r="N27" s="35">
        <f t="shared" si="4"/>
        <v>29.249534295179608</v>
      </c>
      <c r="O27" s="37">
        <f t="shared" si="5"/>
        <v>30.197799488931164</v>
      </c>
      <c r="Q27" s="5">
        <f t="shared" si="6"/>
        <v>-529544.33000000007</v>
      </c>
      <c r="R27" s="5" t="e">
        <f>#REF!-#REF!</f>
        <v>#REF!</v>
      </c>
      <c r="S27" s="5"/>
    </row>
    <row r="28" spans="1:19" ht="18.75" customHeight="1">
      <c r="A28" s="41" t="s">
        <v>0</v>
      </c>
      <c r="B28" s="43">
        <v>8286588.2000000002</v>
      </c>
      <c r="C28" s="19">
        <v>4167689</v>
      </c>
      <c r="D28" s="47">
        <v>8646572.1999999993</v>
      </c>
      <c r="E28" s="19">
        <v>4527673</v>
      </c>
      <c r="F28" s="20">
        <f>B28-D28</f>
        <v>-359983.99999999907</v>
      </c>
      <c r="G28" s="43">
        <v>2424893.4876999999</v>
      </c>
      <c r="H28" s="19">
        <v>1269289.6429999999</v>
      </c>
      <c r="I28" s="47">
        <v>2600234.9389</v>
      </c>
      <c r="J28" s="19">
        <v>1446736</v>
      </c>
      <c r="K28" s="21">
        <f t="shared" si="1"/>
        <v>-175341.45120000001</v>
      </c>
      <c r="L28" s="30">
        <f t="shared" si="2"/>
        <v>29.262869460557965</v>
      </c>
      <c r="M28" s="31">
        <f t="shared" si="3"/>
        <v>30.455478875703058</v>
      </c>
      <c r="N28" s="30">
        <f t="shared" si="4"/>
        <v>30.072436553528114</v>
      </c>
      <c r="O28" s="32">
        <f t="shared" si="5"/>
        <v>31.953190965867012</v>
      </c>
      <c r="Q28" s="5">
        <f t="shared" si="6"/>
        <v>-359984</v>
      </c>
      <c r="R28" s="5" t="e">
        <f>#REF!-#REF!</f>
        <v>#REF!</v>
      </c>
      <c r="S28" s="5"/>
    </row>
    <row r="29" spans="1:19" ht="18.75" customHeight="1">
      <c r="A29" s="14" t="s">
        <v>11</v>
      </c>
      <c r="B29" s="43">
        <v>3490391.4</v>
      </c>
      <c r="C29" s="19">
        <v>1786709</v>
      </c>
      <c r="D29" s="47">
        <v>3599291.4</v>
      </c>
      <c r="E29" s="48">
        <v>1895609</v>
      </c>
      <c r="F29" s="20">
        <f>B29-D29</f>
        <v>-108900</v>
      </c>
      <c r="G29" s="43">
        <v>1085009.3865</v>
      </c>
      <c r="H29" s="19">
        <v>586269.90370000002</v>
      </c>
      <c r="I29" s="47">
        <v>1095945.429</v>
      </c>
      <c r="J29" s="48">
        <v>583083</v>
      </c>
      <c r="K29" s="18">
        <f t="shared" si="1"/>
        <v>-10936.042499999981</v>
      </c>
      <c r="L29" s="33">
        <f t="shared" si="2"/>
        <v>31.085607949297607</v>
      </c>
      <c r="M29" s="31">
        <f t="shared" si="3"/>
        <v>32.81283654473112</v>
      </c>
      <c r="N29" s="30">
        <f t="shared" si="4"/>
        <v>30.448921946136398</v>
      </c>
      <c r="O29" s="32">
        <f t="shared" si="5"/>
        <v>30.759666154781918</v>
      </c>
      <c r="P29" s="1">
        <v>513167</v>
      </c>
      <c r="Q29" s="5">
        <f t="shared" si="6"/>
        <v>-108900</v>
      </c>
      <c r="R29" s="5" t="e">
        <f>#REF!-#REF!</f>
        <v>#REF!</v>
      </c>
      <c r="S29" s="5"/>
    </row>
    <row r="30" spans="1:19" ht="18.75" customHeight="1" thickBot="1">
      <c r="A30" s="42" t="s">
        <v>12</v>
      </c>
      <c r="B30" s="43">
        <v>5396995.5199999996</v>
      </c>
      <c r="C30" s="19">
        <v>2206857</v>
      </c>
      <c r="D30" s="45">
        <v>5616909.5199999996</v>
      </c>
      <c r="E30" s="49">
        <v>2426771</v>
      </c>
      <c r="F30" s="20">
        <f>B30-D30</f>
        <v>-219914</v>
      </c>
      <c r="G30" s="44">
        <v>1681771.0697999999</v>
      </c>
      <c r="H30" s="19">
        <v>791477.66509999998</v>
      </c>
      <c r="I30" s="45">
        <v>1606938.4931999999</v>
      </c>
      <c r="J30" s="49">
        <v>758042</v>
      </c>
      <c r="K30" s="23">
        <f t="shared" si="1"/>
        <v>74832.576600000029</v>
      </c>
      <c r="L30" s="34">
        <f t="shared" si="2"/>
        <v>31.161246355824289</v>
      </c>
      <c r="M30" s="31">
        <f t="shared" si="3"/>
        <v>35.864474458471932</v>
      </c>
      <c r="N30" s="30">
        <f t="shared" si="4"/>
        <v>28.60894389482706</v>
      </c>
      <c r="O30" s="32">
        <f t="shared" si="5"/>
        <v>31.236651501109915</v>
      </c>
      <c r="Q30" s="5">
        <f t="shared" si="6"/>
        <v>-219914</v>
      </c>
      <c r="R30" s="5" t="e">
        <f>#REF!-#REF!</f>
        <v>#REF!</v>
      </c>
      <c r="S30" s="5"/>
    </row>
    <row r="31" spans="1:19" ht="22.5" customHeight="1" thickBot="1">
      <c r="A31" s="13" t="s">
        <v>2</v>
      </c>
      <c r="B31" s="27">
        <f t="shared" ref="B31:J31" si="9">B28+B29+B30</f>
        <v>17173975.119999997</v>
      </c>
      <c r="C31" s="16">
        <f t="shared" si="9"/>
        <v>8161255</v>
      </c>
      <c r="D31" s="11">
        <f t="shared" si="9"/>
        <v>17862773.119999997</v>
      </c>
      <c r="E31" s="16">
        <f t="shared" si="9"/>
        <v>8850053</v>
      </c>
      <c r="F31" s="16">
        <f t="shared" si="9"/>
        <v>-688797.99999999907</v>
      </c>
      <c r="G31" s="11">
        <f t="shared" si="9"/>
        <v>5191673.9440000001</v>
      </c>
      <c r="H31" s="16">
        <f t="shared" si="9"/>
        <v>2647037.2117999997</v>
      </c>
      <c r="I31" s="11">
        <f t="shared" si="9"/>
        <v>5303118.8610999994</v>
      </c>
      <c r="J31" s="16">
        <f t="shared" si="9"/>
        <v>2787861</v>
      </c>
      <c r="K31" s="11">
        <f t="shared" si="1"/>
        <v>-111444.91709999926</v>
      </c>
      <c r="L31" s="35">
        <f t="shared" si="2"/>
        <v>30.229890911825201</v>
      </c>
      <c r="M31" s="36">
        <f t="shared" si="3"/>
        <v>32.434193170045532</v>
      </c>
      <c r="N31" s="35">
        <f t="shared" si="4"/>
        <v>29.688105119369055</v>
      </c>
      <c r="O31" s="37">
        <f t="shared" si="5"/>
        <v>31.501065586838862</v>
      </c>
      <c r="P31" s="1">
        <v>513167</v>
      </c>
      <c r="Q31" s="5">
        <f t="shared" si="6"/>
        <v>-688798</v>
      </c>
      <c r="R31" s="5" t="e">
        <f>#REF!-#REF!</f>
        <v>#REF!</v>
      </c>
      <c r="S31" s="5"/>
    </row>
    <row r="32" spans="1:19" ht="22.5" customHeight="1" thickBot="1">
      <c r="A32" s="29" t="s">
        <v>3</v>
      </c>
      <c r="B32" s="28">
        <f t="shared" ref="B32:J32" si="10">B27+B31</f>
        <v>40425385.489999995</v>
      </c>
      <c r="C32" s="25">
        <f t="shared" si="10"/>
        <v>18698321.670000002</v>
      </c>
      <c r="D32" s="24">
        <f t="shared" si="10"/>
        <v>41643731.9811</v>
      </c>
      <c r="E32" s="25">
        <f t="shared" si="10"/>
        <v>19916664</v>
      </c>
      <c r="F32" s="25">
        <f t="shared" si="10"/>
        <v>-1208326.0910999994</v>
      </c>
      <c r="G32" s="24">
        <f t="shared" si="10"/>
        <v>12432345.0864</v>
      </c>
      <c r="H32" s="25">
        <f t="shared" si="10"/>
        <v>6029822.0457000006</v>
      </c>
      <c r="I32" s="24">
        <f t="shared" si="10"/>
        <v>12258938.578899998</v>
      </c>
      <c r="J32" s="25">
        <f t="shared" si="10"/>
        <v>6129734</v>
      </c>
      <c r="K32" s="24">
        <f t="shared" si="1"/>
        <v>173406.50750000216</v>
      </c>
      <c r="L32" s="38">
        <f t="shared" si="2"/>
        <v>30.753807133083207</v>
      </c>
      <c r="M32" s="39">
        <f t="shared" si="3"/>
        <v>32.247931938053988</v>
      </c>
      <c r="N32" s="38">
        <f t="shared" si="4"/>
        <v>29.437656030597147</v>
      </c>
      <c r="O32" s="40">
        <f t="shared" si="5"/>
        <v>30.776911233728697</v>
      </c>
      <c r="P32" s="1">
        <v>3281312</v>
      </c>
      <c r="Q32" s="5">
        <f t="shared" si="6"/>
        <v>-1218342.3299999982</v>
      </c>
      <c r="R32" s="5" t="e">
        <f>#REF!-#REF!</f>
        <v>#REF!</v>
      </c>
      <c r="S32" s="5"/>
    </row>
    <row r="33" spans="2:12" ht="22.5" customHeight="1">
      <c r="B33" s="5"/>
      <c r="D33" s="5"/>
      <c r="E33" s="5"/>
      <c r="F33" s="5"/>
    </row>
    <row r="34" spans="2:12">
      <c r="E34" s="5"/>
      <c r="F34" s="5"/>
      <c r="K34" s="5"/>
      <c r="L34" s="50"/>
    </row>
    <row r="35" spans="2:12">
      <c r="B35" s="5"/>
    </row>
  </sheetData>
  <mergeCells count="22">
    <mergeCell ref="B3:F3"/>
    <mergeCell ref="G4:G6"/>
    <mergeCell ref="P3:P6"/>
    <mergeCell ref="B2:C2"/>
    <mergeCell ref="H4:H6"/>
    <mergeCell ref="I4:I6"/>
    <mergeCell ref="G3:K3"/>
    <mergeCell ref="J4:J6"/>
    <mergeCell ref="C4:C6"/>
    <mergeCell ref="F4:F6"/>
    <mergeCell ref="N4:N6"/>
    <mergeCell ref="M4:M6"/>
    <mergeCell ref="E4:E6"/>
    <mergeCell ref="A1:O1"/>
    <mergeCell ref="F2:O2"/>
    <mergeCell ref="L3:O3"/>
    <mergeCell ref="L4:L6"/>
    <mergeCell ref="O4:O6"/>
    <mergeCell ref="D4:D6"/>
    <mergeCell ref="B4:B6"/>
    <mergeCell ref="K4:K6"/>
    <mergeCell ref="A3:A6"/>
  </mergeCells>
  <phoneticPr fontId="7" type="noConversion"/>
  <pageMargins left="0" right="0" top="0" bottom="0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01.05.2015 года</vt:lpstr>
      <vt:lpstr>'на 01.05.2015 года'!Заголовки_для_печати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Вервейко Ирина Николаевна</dc:creator>
  <cp:lastModifiedBy>402AA</cp:lastModifiedBy>
  <cp:lastPrinted>2015-05-21T08:44:39Z</cp:lastPrinted>
  <dcterms:created xsi:type="dcterms:W3CDTF">2014-10-23T10:25:45Z</dcterms:created>
  <dcterms:modified xsi:type="dcterms:W3CDTF">2015-05-25T08:53:59Z</dcterms:modified>
</cp:coreProperties>
</file>