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845" tabRatio="599" activeTab="0"/>
  </bookViews>
  <sheets>
    <sheet name="исполнено по отчету" sheetId="1" r:id="rId1"/>
  </sheets>
  <definedNames>
    <definedName name="_xlnm.Print_Titles" localSheetId="0">'исполнено по отчету'!$9:$11</definedName>
    <definedName name="_xlnm.Print_Area" localSheetId="0">'исполнено по отчету'!$A$1:$P$430</definedName>
  </definedNames>
  <calcPr fullCalcOnLoad="1"/>
</workbook>
</file>

<file path=xl/sharedStrings.xml><?xml version="1.0" encoding="utf-8"?>
<sst xmlns="http://schemas.openxmlformats.org/spreadsheetml/2006/main" count="307" uniqueCount="147">
  <si>
    <t>Общеэкономические вопросы (Развитие рыночной инфраструктуры)</t>
  </si>
  <si>
    <t>Мобилизационная подготовка экономики</t>
  </si>
  <si>
    <t>Проведение выборов</t>
  </si>
  <si>
    <t>0708</t>
  </si>
  <si>
    <t>1101</t>
  </si>
  <si>
    <t>Наименование показателей</t>
  </si>
  <si>
    <t>в том числе:</t>
  </si>
  <si>
    <t>СОЦИАЛЬНАЯ ПОЛИТИКА</t>
  </si>
  <si>
    <t>ВСЕГО РАСХОДОВ по бюджету</t>
  </si>
  <si>
    <t>ОБРАЗОВАНИЕ</t>
  </si>
  <si>
    <t>Культура</t>
  </si>
  <si>
    <t>ОБЩЕГОСУДАРСТВЕННЫЕ ВОПРОСЫ</t>
  </si>
  <si>
    <t>Судебная система</t>
  </si>
  <si>
    <t>Обеспечение  проведения выборов и референдумов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</si>
  <si>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</si>
  <si>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</si>
  <si>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</si>
  <si>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</si>
  <si>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</si>
  <si>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</si>
  <si>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</si>
  <si>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</si>
  <si>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Воспроизводство  минерально сырьевой базы</t>
  </si>
  <si>
    <t>Сельское хозяйство и рыболовство</t>
  </si>
  <si>
    <t>Лесное 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</si>
  <si>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</si>
  <si>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</si>
  <si>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</si>
  <si>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</si>
  <si>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</si>
  <si>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</si>
  <si>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</si>
  <si>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жилищно-коммунального хозяйства</t>
  </si>
  <si>
    <t>Другие вопросы в области  жилищно-коммунального хозяйства</t>
  </si>
  <si>
    <t>ОХРАНА ОКРУЖАЮЩЕЙ СРЕДЫ</t>
  </si>
  <si>
    <t>Сбор и  удаление отходов и очистка сточных  вод</t>
  </si>
  <si>
    <t>Охрана  растительных  и животных видов и среды их обитания</t>
  </si>
  <si>
    <t>Прикладные научные  исследования  в области охраны окружающей среды</t>
  </si>
  <si>
    <t>Другие вопросы в области охраны окружающей среды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</si>
  <si>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</si>
  <si>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</si>
  <si>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</si>
  <si>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</si>
  <si>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 научные  исследования в области образования</t>
  </si>
  <si>
    <t>Другие вопросы в области образования</t>
  </si>
  <si>
    <t>Кинематография</t>
  </si>
  <si>
    <t>Телевидение и радиовещание</t>
  </si>
  <si>
    <t>Прикладные научные исследования  в области культуры , кинематографии и средств  массовой информации</t>
  </si>
  <si>
    <t>Пенсионное обеспечение</t>
  </si>
  <si>
    <t>Социальное обслуживание населения</t>
  </si>
  <si>
    <t>Социальное  обеспечение населения</t>
  </si>
  <si>
    <t>Другие вопросы  в области социальной политики</t>
  </si>
  <si>
    <t>Прикладные научные исследования в области образования</t>
  </si>
  <si>
    <t>Другие общегосударственные вопросы</t>
  </si>
  <si>
    <t>капвложения</t>
  </si>
  <si>
    <t>капремонт</t>
  </si>
  <si>
    <t>Капитальный ремонт объектов отрасли</t>
  </si>
  <si>
    <t>Субсидии на ежемесячное денежное  вознаграждение за классное руководство в государственных и муниципальных общеобразовательных школах</t>
  </si>
  <si>
    <t>Средства, передаваемые за счет резервного фонда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</si>
  <si>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</si>
  <si>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Расходы за счет резервного фонда</t>
  </si>
  <si>
    <t>Субсидии  бюджетам  на внедрение инновационных образовательных программ в государственных и  муниципальных  общеобразовательных школах</t>
  </si>
  <si>
    <t>Субсидии бюджетам на денежные  выплаты  медицинскому  персоналу  фельдшерско-акушерских  пунктов, врачам, фельдшерам и медицинским сестрам "Скорой медицинской помощи"</t>
  </si>
  <si>
    <t>Субсидии из   фонда муниципального развития</t>
  </si>
  <si>
    <t>(тыс. рублей)</t>
  </si>
  <si>
    <t>Расходы на предупреждение и ликвидацию чрезвычайных ситуаций природного и техногенного характера и террористических проявлений</t>
  </si>
  <si>
    <t>Расходы на государственную поддержку общественных организаций</t>
  </si>
  <si>
    <t xml:space="preserve">Общеэкономические вопросы </t>
  </si>
  <si>
    <t>214</t>
  </si>
  <si>
    <t>522 00 00</t>
  </si>
  <si>
    <t>Строительство объектов общегражданского назначения</t>
  </si>
  <si>
    <t>Фонд компенсаций</t>
  </si>
  <si>
    <t>519 00 00</t>
  </si>
  <si>
    <t>608</t>
  </si>
  <si>
    <t>Государственная регистрация актов гражданского состояния</t>
  </si>
  <si>
    <t>Целевая статья</t>
  </si>
  <si>
    <t>Вид расходов</t>
  </si>
  <si>
    <t>Раздел</t>
  </si>
  <si>
    <t>Подраздел</t>
  </si>
  <si>
    <t>01</t>
  </si>
  <si>
    <t>02</t>
  </si>
  <si>
    <t>03</t>
  </si>
  <si>
    <t>04</t>
  </si>
  <si>
    <t>05</t>
  </si>
  <si>
    <t>07</t>
  </si>
  <si>
    <t>11</t>
  </si>
  <si>
    <t>12</t>
  </si>
  <si>
    <t>09</t>
  </si>
  <si>
    <t>10</t>
  </si>
  <si>
    <t>06</t>
  </si>
  <si>
    <t>08</t>
  </si>
  <si>
    <t>Начальник департамента финансов  и бюджетной политики Белгородской области- первый заместитель  председателя правительства Белгородской области</t>
  </si>
  <si>
    <t>В.Боровик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</si>
  <si>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</si>
  <si>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  законодательных (представительных) органов  государственной власти и  представительных органов муниципальных образований</t>
  </si>
  <si>
    <t xml:space="preserve">Функционирование  Правительства Российской Федерации, высших  исполнительных органов государственной власти субъектов  Российской Федерации, местных администраций </t>
  </si>
  <si>
    <t>14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</si>
  <si>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</si>
  <si>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пожарной безопасности</t>
  </si>
  <si>
    <t>из них бюджетные инвестиции</t>
  </si>
  <si>
    <t>Благоустройство</t>
  </si>
  <si>
    <t>Охрана объектов растительного и животного мира и среды их обитания</t>
  </si>
  <si>
    <t>Высшее и послевузовское профессиональное образование</t>
  </si>
  <si>
    <t>Амбулаторная помощь</t>
  </si>
  <si>
    <t>Санаторно-оздоровительная  помощь</t>
  </si>
  <si>
    <t>Заготовка, переработка, хранение и обеспечение безопасности донорской крови и ее компонентов</t>
  </si>
  <si>
    <t>*Резервные фонды</t>
  </si>
  <si>
    <t>Белгородской области</t>
  </si>
  <si>
    <t>Утверждено на 1 квартал</t>
  </si>
  <si>
    <t>№ ______________________</t>
  </si>
  <si>
    <t>Процент исполнения к  годовым назначениям</t>
  </si>
  <si>
    <t>13</t>
  </si>
  <si>
    <t xml:space="preserve">Мобилизационная и вневойсковая  подготовка </t>
  </si>
  <si>
    <t>Водное хозяйство</t>
  </si>
  <si>
    <t>Дорожное хозяйство (дорожные фонды)</t>
  </si>
  <si>
    <t>Профессиональная подготовка, переподготовка  и повышение квалификации</t>
  </si>
  <si>
    <t>Другие вопросы в области здравоохранения</t>
  </si>
  <si>
    <t>Охрана семьи и детства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</si>
  <si>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</si>
  <si>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</si>
  <si>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</si>
  <si>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</si>
  <si>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</si>
  <si>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</si>
  <si>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</si>
  <si>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</si>
  <si>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</si>
  <si>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</si>
  <si>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</si>
  <si>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</si>
  <si>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ЗДРАВООХРАНЕНИЕ</t>
  </si>
  <si>
    <t>Стационарная медицинская помощь</t>
  </si>
  <si>
    <t xml:space="preserve">КУЛЬТУРА И КИНЕМАТОГРАФИЯ </t>
  </si>
  <si>
    <t>Дошкольное образование</t>
  </si>
  <si>
    <t>Отклонения    (+,-)  от годового плана</t>
  </si>
  <si>
    <t>постановлением Правительства</t>
  </si>
  <si>
    <r>
      <t>* Примечание</t>
    </r>
    <r>
      <rPr>
        <sz val="14"/>
        <rFont val="Times New Roman"/>
        <family val="1"/>
      </rPr>
      <t>: исполнение по резервному фонду в отчете отображено в соответствующих разделах бюджетной классификации</t>
    </r>
  </si>
  <si>
    <t>Заместитель Губернатора области</t>
  </si>
  <si>
    <t>,</t>
  </si>
  <si>
    <t>Другие вопросы в области культуры, кинематографии</t>
  </si>
  <si>
    <t>от _____________  2016 г.</t>
  </si>
  <si>
    <t>Утверждено на  2016 год</t>
  </si>
  <si>
    <t>Скорая медицинская помощь</t>
  </si>
  <si>
    <t>Отчет об исполнении областного бюджета за 1 полугодие 2016 года по расходам</t>
  </si>
  <si>
    <t>Исполнено  на 1.07.2016 г.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</si>
  <si>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</si>
  <si>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Утвержден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</si>
</sst>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\+0"/>
    <numFmt numFmtId="187" formatCode="0000000"/>
    <numFmt numFmtId="188" formatCode="0.0000000"/>
    <numFmt numFmtId="189" formatCode="0.000000"/>
    <numFmt numFmtId="190" formatCode="0.00000"/>
    <numFmt numFmtId="191" formatCode="0.0000"/>
    <numFmt numFmtId="192" formatCode="\+0.0"/>
    <numFmt numFmtId="193" formatCode="#,##0.0"/>
    <numFmt numFmtId="194" formatCode="0.000000000"/>
    <numFmt numFmtId="195" formatCode="0.00000000"/>
    <numFmt numFmtId="196" formatCode="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7"/>
      <name val="Calibri Light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vertical="center" wrapText="1"/>
      <protection locked="0"/>
    </xf>
    <xf numFmtId="3" fontId="6" fillId="33" borderId="14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>
      <alignment wrapText="1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vertical="center" wrapText="1"/>
      <protection locked="0"/>
    </xf>
    <xf numFmtId="187" fontId="6" fillId="33" borderId="10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87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87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8" fillId="33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 horizontal="right"/>
      <protection locked="0"/>
    </xf>
    <xf numFmtId="3" fontId="8" fillId="33" borderId="10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6" fillId="33" borderId="19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180" fontId="8" fillId="0" borderId="19" xfId="0" applyNumberFormat="1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180" fontId="6" fillId="0" borderId="20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33" borderId="19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 horizontal="right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186" fontId="6" fillId="0" borderId="22" xfId="0" applyNumberFormat="1" applyFont="1" applyBorder="1" applyAlignment="1" applyProtection="1">
      <alignment/>
      <protection locked="0"/>
    </xf>
    <xf numFmtId="180" fontId="6" fillId="33" borderId="10" xfId="0" applyNumberFormat="1" applyFont="1" applyFill="1" applyBorder="1" applyAlignment="1" applyProtection="1">
      <alignment/>
      <protection locked="0"/>
    </xf>
    <xf numFmtId="3" fontId="6" fillId="33" borderId="22" xfId="0" applyNumberFormat="1" applyFont="1" applyFill="1" applyBorder="1" applyAlignment="1" applyProtection="1">
      <alignment/>
      <protection locked="0"/>
    </xf>
    <xf numFmtId="186" fontId="6" fillId="33" borderId="22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187" fontId="6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/>
      <protection locked="0"/>
    </xf>
    <xf numFmtId="3" fontId="6" fillId="33" borderId="25" xfId="0" applyNumberFormat="1" applyFont="1" applyFill="1" applyBorder="1" applyAlignment="1" applyProtection="1">
      <alignment/>
      <protection locked="0"/>
    </xf>
    <xf numFmtId="180" fontId="8" fillId="33" borderId="26" xfId="0" applyNumberFormat="1" applyFont="1" applyFill="1" applyBorder="1" applyAlignment="1" applyProtection="1">
      <alignment/>
      <protection locked="0"/>
    </xf>
    <xf numFmtId="3" fontId="8" fillId="33" borderId="27" xfId="0" applyNumberFormat="1" applyFont="1" applyFill="1" applyBorder="1" applyAlignment="1" applyProtection="1">
      <alignment/>
      <protection locked="0"/>
    </xf>
    <xf numFmtId="49" fontId="6" fillId="33" borderId="28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187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/>
      <protection locked="0"/>
    </xf>
    <xf numFmtId="3" fontId="6" fillId="33" borderId="26" xfId="0" applyNumberFormat="1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right"/>
      <protection locked="0"/>
    </xf>
    <xf numFmtId="0" fontId="12" fillId="33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180" fontId="8" fillId="33" borderId="10" xfId="0" applyNumberFormat="1" applyFont="1" applyFill="1" applyBorder="1" applyAlignment="1" applyProtection="1">
      <alignment/>
      <protection locked="0"/>
    </xf>
    <xf numFmtId="3" fontId="8" fillId="33" borderId="22" xfId="0" applyNumberFormat="1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187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wrapText="1"/>
    </xf>
    <xf numFmtId="49" fontId="8" fillId="33" borderId="25" xfId="0" applyNumberFormat="1" applyFont="1" applyFill="1" applyBorder="1" applyAlignment="1" applyProtection="1">
      <alignment horizontal="center" vertical="center"/>
      <protection locked="0"/>
    </xf>
    <xf numFmtId="187" fontId="8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187" fontId="6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vertical="center" wrapText="1"/>
      <protection locked="0"/>
    </xf>
    <xf numFmtId="3" fontId="8" fillId="33" borderId="26" xfId="0" applyNumberFormat="1" applyFont="1" applyFill="1" applyBorder="1" applyAlignment="1" applyProtection="1">
      <alignment horizontal="right"/>
      <protection locked="0"/>
    </xf>
    <xf numFmtId="1" fontId="8" fillId="33" borderId="22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187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3" fontId="6" fillId="33" borderId="25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/>
      <protection locked="0"/>
    </xf>
    <xf numFmtId="0" fontId="8" fillId="0" borderId="19" xfId="0" applyNumberFormat="1" applyFont="1" applyBorder="1" applyAlignment="1">
      <alignment wrapText="1"/>
    </xf>
    <xf numFmtId="187" fontId="8" fillId="33" borderId="20" xfId="0" applyNumberFormat="1" applyFont="1" applyFill="1" applyBorder="1" applyAlignment="1" applyProtection="1">
      <alignment horizontal="center" vertical="center"/>
      <protection locked="0"/>
    </xf>
    <xf numFmtId="49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>
      <alignment wrapText="1"/>
    </xf>
    <xf numFmtId="3" fontId="8" fillId="33" borderId="20" xfId="0" applyNumberFormat="1" applyFont="1" applyFill="1" applyBorder="1" applyAlignment="1" applyProtection="1">
      <alignment horizontal="right"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180" fontId="6" fillId="33" borderId="2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187" fontId="8" fillId="33" borderId="19" xfId="0" applyNumberFormat="1" applyFont="1" applyFill="1" applyBorder="1" applyAlignment="1" applyProtection="1">
      <alignment horizontal="center" vertical="center"/>
      <protection locked="0"/>
    </xf>
    <xf numFmtId="49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180" fontId="6" fillId="0" borderId="32" xfId="0" applyNumberFormat="1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187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/>
      <protection locked="0"/>
    </xf>
    <xf numFmtId="49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vertical="center" wrapText="1"/>
      <protection locked="0"/>
    </xf>
    <xf numFmtId="180" fontId="6" fillId="33" borderId="25" xfId="0" applyNumberFormat="1" applyFont="1" applyFill="1" applyBorder="1" applyAlignment="1" applyProtection="1">
      <alignment/>
      <protection locked="0"/>
    </xf>
    <xf numFmtId="3" fontId="6" fillId="33" borderId="35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3" fontId="6" fillId="34" borderId="36" xfId="0" applyNumberFormat="1" applyFont="1" applyFill="1" applyBorder="1" applyAlignment="1" applyProtection="1">
      <alignment/>
      <protection locked="0"/>
    </xf>
    <xf numFmtId="180" fontId="6" fillId="0" borderId="25" xfId="0" applyNumberFormat="1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3" fontId="6" fillId="33" borderId="37" xfId="0" applyNumberFormat="1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 vertical="center" wrapText="1"/>
      <protection locked="0"/>
    </xf>
    <xf numFmtId="3" fontId="6" fillId="33" borderId="26" xfId="0" applyNumberFormat="1" applyFont="1" applyFill="1" applyBorder="1" applyAlignment="1" applyProtection="1">
      <alignment horizontal="right"/>
      <protection locked="0"/>
    </xf>
    <xf numFmtId="180" fontId="6" fillId="33" borderId="26" xfId="0" applyNumberFormat="1" applyFont="1" applyFill="1" applyBorder="1" applyAlignment="1" applyProtection="1">
      <alignment/>
      <protection locked="0"/>
    </xf>
    <xf numFmtId="180" fontId="6" fillId="33" borderId="19" xfId="0" applyNumberFormat="1" applyFont="1" applyFill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 horizontal="right"/>
      <protection locked="0"/>
    </xf>
    <xf numFmtId="0" fontId="6" fillId="33" borderId="25" xfId="0" applyFont="1" applyFill="1" applyBorder="1" applyAlignment="1" applyProtection="1">
      <alignment vertical="center" wrapText="1"/>
      <protection locked="0"/>
    </xf>
    <xf numFmtId="1" fontId="6" fillId="33" borderId="22" xfId="0" applyNumberFormat="1" applyFont="1" applyFill="1" applyBorder="1" applyAlignment="1" applyProtection="1">
      <alignment/>
      <protection locked="0"/>
    </xf>
    <xf numFmtId="3" fontId="6" fillId="33" borderId="27" xfId="0" applyNumberFormat="1" applyFont="1" applyFill="1" applyBorder="1" applyAlignment="1" applyProtection="1">
      <alignment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187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180" fontId="6" fillId="0" borderId="25" xfId="0" applyNumberFormat="1" applyFont="1" applyFill="1" applyBorder="1" applyAlignment="1" applyProtection="1">
      <alignment/>
      <protection locked="0"/>
    </xf>
    <xf numFmtId="3" fontId="6" fillId="34" borderId="38" xfId="0" applyNumberFormat="1" applyFont="1" applyFill="1" applyBorder="1" applyAlignment="1" applyProtection="1">
      <alignment/>
      <protection locked="0"/>
    </xf>
    <xf numFmtId="187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187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3" fontId="6" fillId="0" borderId="32" xfId="0" applyNumberFormat="1" applyFont="1" applyBorder="1" applyAlignment="1" applyProtection="1">
      <alignment horizontal="right"/>
      <protection locked="0"/>
    </xf>
    <xf numFmtId="0" fontId="6" fillId="0" borderId="40" xfId="0" applyFont="1" applyBorder="1" applyAlignment="1" applyProtection="1">
      <alignment/>
      <protection locked="0"/>
    </xf>
    <xf numFmtId="3" fontId="6" fillId="33" borderId="31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wrapText="1"/>
    </xf>
    <xf numFmtId="180" fontId="6" fillId="33" borderId="32" xfId="0" applyNumberFormat="1" applyFont="1" applyFill="1" applyBorder="1" applyAlignment="1" applyProtection="1">
      <alignment/>
      <protection locked="0"/>
    </xf>
    <xf numFmtId="3" fontId="6" fillId="33" borderId="32" xfId="0" applyNumberFormat="1" applyFont="1" applyFill="1" applyBorder="1" applyAlignment="1" applyProtection="1">
      <alignment/>
      <protection locked="0"/>
    </xf>
    <xf numFmtId="187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20" fillId="0" borderId="34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/>
      <protection locked="0"/>
    </xf>
    <xf numFmtId="49" fontId="20" fillId="0" borderId="34" xfId="0" applyNumberFormat="1" applyFont="1" applyFill="1" applyBorder="1" applyAlignment="1" applyProtection="1">
      <alignment horizontal="center" vertical="center"/>
      <protection locked="0"/>
    </xf>
    <xf numFmtId="187" fontId="20" fillId="0" borderId="34" xfId="0" applyNumberFormat="1" applyFont="1" applyFill="1" applyBorder="1" applyAlignment="1" applyProtection="1">
      <alignment/>
      <protection locked="0"/>
    </xf>
    <xf numFmtId="0" fontId="20" fillId="0" borderId="34" xfId="0" applyFont="1" applyFill="1" applyBorder="1" applyAlignment="1" applyProtection="1">
      <alignment vertical="center" wrapText="1"/>
      <protection locked="0"/>
    </xf>
    <xf numFmtId="3" fontId="20" fillId="0" borderId="34" xfId="0" applyNumberFormat="1" applyFont="1" applyFill="1" applyBorder="1" applyAlignment="1" applyProtection="1">
      <alignment horizontal="right"/>
      <protection locked="0"/>
    </xf>
    <xf numFmtId="180" fontId="20" fillId="0" borderId="34" xfId="0" applyNumberFormat="1" applyFont="1" applyFill="1" applyBorder="1" applyAlignment="1" applyProtection="1">
      <alignment/>
      <protection locked="0"/>
    </xf>
    <xf numFmtId="3" fontId="20" fillId="0" borderId="34" xfId="0" applyNumberFormat="1" applyFont="1" applyFill="1" applyBorder="1" applyAlignment="1" applyProtection="1">
      <alignment/>
      <protection locked="0"/>
    </xf>
    <xf numFmtId="3" fontId="20" fillId="34" borderId="34" xfId="0" applyNumberFormat="1" applyFont="1" applyFill="1" applyBorder="1" applyAlignment="1" applyProtection="1">
      <alignment/>
      <protection locked="0"/>
    </xf>
    <xf numFmtId="187" fontId="20" fillId="0" borderId="34" xfId="0" applyNumberFormat="1" applyFont="1" applyFill="1" applyBorder="1" applyAlignment="1" applyProtection="1">
      <alignment horizontal="center" vertical="center"/>
      <protection locked="0"/>
    </xf>
    <xf numFmtId="1" fontId="20" fillId="0" borderId="34" xfId="0" applyNumberFormat="1" applyFont="1" applyFill="1" applyBorder="1" applyAlignment="1" applyProtection="1">
      <alignment horizontal="center"/>
      <protection locked="0"/>
    </xf>
    <xf numFmtId="1" fontId="20" fillId="0" borderId="34" xfId="0" applyNumberFormat="1" applyFont="1" applyFill="1" applyBorder="1" applyAlignment="1" applyProtection="1">
      <alignment horizontal="right"/>
      <protection locked="0"/>
    </xf>
    <xf numFmtId="193" fontId="20" fillId="0" borderId="34" xfId="0" applyNumberFormat="1" applyFont="1" applyFill="1" applyBorder="1" applyAlignment="1" applyProtection="1">
      <alignment/>
      <protection locked="0"/>
    </xf>
    <xf numFmtId="0" fontId="20" fillId="0" borderId="34" xfId="0" applyFont="1" applyFill="1" applyBorder="1" applyAlignment="1" applyProtection="1">
      <alignment/>
      <protection locked="0"/>
    </xf>
    <xf numFmtId="49" fontId="20" fillId="33" borderId="41" xfId="0" applyNumberFormat="1" applyFont="1" applyFill="1" applyBorder="1" applyAlignment="1" applyProtection="1">
      <alignment horizontal="center" vertical="center"/>
      <protection locked="0"/>
    </xf>
    <xf numFmtId="49" fontId="20" fillId="33" borderId="42" xfId="0" applyNumberFormat="1" applyFont="1" applyFill="1" applyBorder="1" applyAlignment="1" applyProtection="1">
      <alignment horizontal="center" vertical="center"/>
      <protection locked="0"/>
    </xf>
    <xf numFmtId="187" fontId="22" fillId="33" borderId="42" xfId="0" applyNumberFormat="1" applyFont="1" applyFill="1" applyBorder="1" applyAlignment="1" applyProtection="1">
      <alignment horizontal="center" vertical="center"/>
      <protection locked="0"/>
    </xf>
    <xf numFmtId="49" fontId="22" fillId="33" borderId="42" xfId="0" applyNumberFormat="1" applyFont="1" applyFill="1" applyBorder="1" applyAlignment="1" applyProtection="1">
      <alignment horizontal="center" vertical="center"/>
      <protection locked="0"/>
    </xf>
    <xf numFmtId="0" fontId="20" fillId="33" borderId="42" xfId="0" applyFont="1" applyFill="1" applyBorder="1" applyAlignment="1">
      <alignment wrapText="1"/>
    </xf>
    <xf numFmtId="3" fontId="20" fillId="33" borderId="42" xfId="0" applyNumberFormat="1" applyFont="1" applyFill="1" applyBorder="1" applyAlignment="1" applyProtection="1">
      <alignment horizontal="right"/>
      <protection locked="0"/>
    </xf>
    <xf numFmtId="3" fontId="20" fillId="33" borderId="42" xfId="0" applyNumberFormat="1" applyFont="1" applyFill="1" applyBorder="1" applyAlignment="1" applyProtection="1">
      <alignment/>
      <protection locked="0"/>
    </xf>
    <xf numFmtId="0" fontId="20" fillId="33" borderId="42" xfId="0" applyFont="1" applyFill="1" applyBorder="1" applyAlignment="1" applyProtection="1">
      <alignment/>
      <protection locked="0"/>
    </xf>
    <xf numFmtId="180" fontId="20" fillId="33" borderId="42" xfId="0" applyNumberFormat="1" applyFont="1" applyFill="1" applyBorder="1" applyAlignment="1" applyProtection="1">
      <alignment/>
      <protection locked="0"/>
    </xf>
    <xf numFmtId="3" fontId="20" fillId="33" borderId="43" xfId="0" applyNumberFormat="1" applyFont="1" applyFill="1" applyBorder="1" applyAlignment="1" applyProtection="1">
      <alignment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187" fontId="22" fillId="0" borderId="42" xfId="0" applyNumberFormat="1" applyFont="1" applyBorder="1" applyAlignment="1" applyProtection="1">
      <alignment horizontal="center" vertical="center"/>
      <protection locked="0"/>
    </xf>
    <xf numFmtId="49" fontId="22" fillId="0" borderId="42" xfId="0" applyNumberFormat="1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>
      <alignment wrapText="1"/>
    </xf>
    <xf numFmtId="3" fontId="20" fillId="0" borderId="42" xfId="0" applyNumberFormat="1" applyFont="1" applyBorder="1" applyAlignment="1" applyProtection="1">
      <alignment horizontal="right"/>
      <protection locked="0"/>
    </xf>
    <xf numFmtId="0" fontId="20" fillId="0" borderId="42" xfId="0" applyFont="1" applyBorder="1" applyAlignment="1" applyProtection="1">
      <alignment/>
      <protection locked="0"/>
    </xf>
    <xf numFmtId="180" fontId="20" fillId="0" borderId="42" xfId="0" applyNumberFormat="1" applyFont="1" applyBorder="1" applyAlignment="1" applyProtection="1">
      <alignment/>
      <protection locked="0"/>
    </xf>
    <xf numFmtId="187" fontId="20" fillId="0" borderId="4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 locked="0"/>
    </xf>
    <xf numFmtId="3" fontId="16" fillId="0" borderId="0" xfId="0" applyNumberFormat="1" applyFont="1" applyBorder="1" applyAlignment="1" applyProtection="1">
      <alignment horizontal="center" wrapText="1"/>
      <protection locked="0"/>
    </xf>
    <xf numFmtId="3" fontId="20" fillId="0" borderId="3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 vertical="center" wrapText="1"/>
      <protection locked="0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35" borderId="20" xfId="0" applyNumberFormat="1" applyFont="1" applyFill="1" applyBorder="1" applyAlignment="1" applyProtection="1">
      <alignment/>
      <protection locked="0"/>
    </xf>
    <xf numFmtId="3" fontId="20" fillId="35" borderId="34" xfId="0" applyNumberFormat="1" applyFont="1" applyFill="1" applyBorder="1" applyAlignment="1" applyProtection="1">
      <alignment horizontal="right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3" fontId="21" fillId="0" borderId="34" xfId="0" applyNumberFormat="1" applyFont="1" applyBorder="1" applyAlignment="1" applyProtection="1">
      <alignment horizontal="center" vertical="center" wrapText="1"/>
      <protection locked="0"/>
    </xf>
    <xf numFmtId="14" fontId="21" fillId="0" borderId="3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20" fillId="0" borderId="3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62"/>
  <sheetViews>
    <sheetView tabSelected="1" zoomScale="90" zoomScaleNormal="90" zoomScalePageLayoutView="0" workbookViewId="0" topLeftCell="B1">
      <selection activeCell="M2" sqref="M2:Q2"/>
    </sheetView>
  </sheetViews>
  <sheetFormatPr defaultColWidth="9.00390625" defaultRowHeight="12.75"/>
  <cols>
    <col min="1" max="1" width="7.125" style="179" hidden="1" customWidth="1"/>
    <col min="2" max="2" width="12.75390625" style="179" customWidth="1"/>
    <col min="3" max="3" width="10.875" style="179" customWidth="1"/>
    <col min="4" max="4" width="14.00390625" style="179" hidden="1" customWidth="1"/>
    <col min="5" max="5" width="0.37109375" style="179" hidden="1" customWidth="1"/>
    <col min="6" max="6" width="85.875" style="179" customWidth="1"/>
    <col min="7" max="7" width="17.00390625" style="179" customWidth="1"/>
    <col min="8" max="8" width="19.75390625" style="179" hidden="1" customWidth="1"/>
    <col min="9" max="9" width="16.375" style="179" hidden="1" customWidth="1"/>
    <col min="10" max="11" width="21.00390625" style="179" hidden="1" customWidth="1"/>
    <col min="12" max="12" width="1.25" style="179" hidden="1" customWidth="1"/>
    <col min="13" max="13" width="18.625" style="269" customWidth="1"/>
    <col min="14" max="14" width="18.25390625" style="179" customWidth="1"/>
    <col min="15" max="15" width="0.2421875" style="179" hidden="1" customWidth="1"/>
    <col min="16" max="16" width="15.125" style="179" customWidth="1"/>
    <col min="17" max="17" width="0.12890625" style="179" hidden="1" customWidth="1"/>
    <col min="18" max="16384" width="9.125" style="179" customWidth="1"/>
  </cols>
  <sheetData>
    <row r="1" spans="2:17" ht="22.5" customHeight="1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85" t="s">
        <v>146</v>
      </c>
      <c r="N1" s="285"/>
      <c r="O1" s="285"/>
      <c r="P1" s="285"/>
      <c r="Q1" s="285"/>
    </row>
    <row r="2" spans="2:17" ht="21" customHeight="1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85" t="s">
        <v>135</v>
      </c>
      <c r="N2" s="285"/>
      <c r="O2" s="285"/>
      <c r="P2" s="285"/>
      <c r="Q2" s="285"/>
    </row>
    <row r="3" spans="2:17" ht="24" customHeigh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85" t="s">
        <v>107</v>
      </c>
      <c r="N3" s="285"/>
      <c r="O3" s="285"/>
      <c r="P3" s="285"/>
      <c r="Q3" s="285"/>
    </row>
    <row r="4" spans="2:17" ht="22.5" customHeigh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85" t="s">
        <v>140</v>
      </c>
      <c r="N4" s="285"/>
      <c r="O4" s="285"/>
      <c r="P4" s="285"/>
      <c r="Q4" s="285"/>
    </row>
    <row r="5" spans="2:17" ht="19.5" customHeight="1"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85" t="s">
        <v>109</v>
      </c>
      <c r="N5" s="285"/>
      <c r="O5" s="285"/>
      <c r="P5" s="285"/>
      <c r="Q5" s="229"/>
    </row>
    <row r="6" spans="2:17" s="180" customFormat="1" ht="36.75" customHeight="1">
      <c r="B6" s="286" t="s">
        <v>143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</row>
    <row r="7" spans="2:17" s="181" customFormat="1" ht="16.5" customHeight="1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66"/>
      <c r="N7" s="230"/>
      <c r="O7" s="230"/>
      <c r="P7" s="230"/>
      <c r="Q7" s="230"/>
    </row>
    <row r="8" spans="2:17" s="182" customFormat="1" ht="16.5" thickBot="1">
      <c r="B8" s="228"/>
      <c r="C8" s="228"/>
      <c r="D8" s="228"/>
      <c r="E8" s="228"/>
      <c r="F8" s="228"/>
      <c r="G8" s="231"/>
      <c r="H8" s="278" t="s">
        <v>64</v>
      </c>
      <c r="I8" s="278"/>
      <c r="J8" s="278"/>
      <c r="K8" s="278"/>
      <c r="L8" s="278"/>
      <c r="M8" s="278"/>
      <c r="N8" s="278"/>
      <c r="O8" s="278"/>
      <c r="P8" s="278"/>
      <c r="Q8" s="278"/>
    </row>
    <row r="9" spans="2:18" s="182" customFormat="1" ht="32.25" customHeight="1" thickBot="1">
      <c r="B9" s="275" t="s">
        <v>77</v>
      </c>
      <c r="C9" s="276" t="s">
        <v>78</v>
      </c>
      <c r="D9" s="275" t="s">
        <v>75</v>
      </c>
      <c r="E9" s="275" t="s">
        <v>76</v>
      </c>
      <c r="F9" s="274" t="s">
        <v>5</v>
      </c>
      <c r="G9" s="281" t="s">
        <v>141</v>
      </c>
      <c r="H9" s="277" t="s">
        <v>108</v>
      </c>
      <c r="I9" s="277"/>
      <c r="J9" s="277"/>
      <c r="K9" s="277"/>
      <c r="L9" s="277"/>
      <c r="M9" s="280" t="s">
        <v>144</v>
      </c>
      <c r="N9" s="277" t="s">
        <v>110</v>
      </c>
      <c r="O9" s="277"/>
      <c r="P9" s="275" t="s">
        <v>134</v>
      </c>
      <c r="Q9" s="275"/>
      <c r="R9" s="183"/>
    </row>
    <row r="10" spans="2:18" s="182" customFormat="1" ht="39.75" customHeight="1" thickBot="1">
      <c r="B10" s="275"/>
      <c r="C10" s="276"/>
      <c r="D10" s="275"/>
      <c r="E10" s="275"/>
      <c r="F10" s="274"/>
      <c r="G10" s="281"/>
      <c r="H10" s="277"/>
      <c r="I10" s="277"/>
      <c r="J10" s="277"/>
      <c r="K10" s="277"/>
      <c r="L10" s="277"/>
      <c r="M10" s="280"/>
      <c r="N10" s="277"/>
      <c r="O10" s="277"/>
      <c r="P10" s="275"/>
      <c r="Q10" s="275"/>
      <c r="R10" s="183"/>
    </row>
    <row r="11" spans="2:18" ht="21.75" customHeight="1" thickBot="1">
      <c r="B11" s="232">
        <v>1</v>
      </c>
      <c r="C11" s="232">
        <v>2</v>
      </c>
      <c r="D11" s="232">
        <v>3</v>
      </c>
      <c r="E11" s="232">
        <v>4</v>
      </c>
      <c r="F11" s="232">
        <v>3</v>
      </c>
      <c r="G11" s="232">
        <v>4</v>
      </c>
      <c r="H11" s="232">
        <v>6</v>
      </c>
      <c r="I11" s="233"/>
      <c r="J11" s="232">
        <v>3</v>
      </c>
      <c r="K11" s="232"/>
      <c r="L11" s="232">
        <v>5</v>
      </c>
      <c r="M11" s="267">
        <v>5</v>
      </c>
      <c r="N11" s="232">
        <v>6</v>
      </c>
      <c r="O11" s="232">
        <v>8</v>
      </c>
      <c r="P11" s="232">
        <v>7</v>
      </c>
      <c r="Q11" s="232">
        <v>10</v>
      </c>
      <c r="R11" s="184"/>
    </row>
    <row r="12" spans="2:18" s="1" customFormat="1" ht="33" customHeight="1" thickBot="1">
      <c r="B12" s="234" t="s">
        <v>79</v>
      </c>
      <c r="C12" s="234"/>
      <c r="D12" s="235"/>
      <c r="E12" s="234"/>
      <c r="F12" s="236" t="s">
        <v>11</v>
      </c>
      <c r="G12" s="237">
        <f>G16+G21+G26+G29+G36+G39+G42+G48+G13+G28</f>
        <v>2068663</v>
      </c>
      <c r="H12" s="237">
        <f>H16+H21+H26+H29+H36+H39+H42+H48+H13</f>
        <v>0</v>
      </c>
      <c r="I12" s="237">
        <f>I16+I21+I26+I29+I36+I39+I42+I48</f>
        <v>0</v>
      </c>
      <c r="J12" s="237">
        <f>J16+J21+J26+J29+J36+J39+J42+J48</f>
        <v>0</v>
      </c>
      <c r="K12" s="237"/>
      <c r="L12" s="237">
        <f>L16+L21+L26+L29+L36+L39+L42+L48+L13</f>
        <v>0</v>
      </c>
      <c r="M12" s="237">
        <f>M16+M21+M26+M29+M36+M39+M42+M48+M13+M28</f>
        <v>515286</v>
      </c>
      <c r="N12" s="238">
        <f>M12/G12*100</f>
        <v>24.909132130269647</v>
      </c>
      <c r="O12" s="238" t="e">
        <f>M12/L12*100</f>
        <v>#DIV/0!</v>
      </c>
      <c r="P12" s="239">
        <f>M12-G12</f>
        <v>-1553377</v>
      </c>
      <c r="Q12" s="240">
        <f>M12-L12</f>
        <v>515286</v>
      </c>
      <c r="R12" s="173"/>
    </row>
    <row r="13" spans="2:18" s="1" customFormat="1" ht="42.75" customHeight="1">
      <c r="B13" s="186" t="s">
        <v>79</v>
      </c>
      <c r="C13" s="115" t="s">
        <v>80</v>
      </c>
      <c r="D13" s="116"/>
      <c r="E13" s="115"/>
      <c r="F13" s="187" t="s">
        <v>93</v>
      </c>
      <c r="G13" s="157">
        <v>2189</v>
      </c>
      <c r="H13" s="157"/>
      <c r="I13" s="157"/>
      <c r="J13" s="157"/>
      <c r="K13" s="157"/>
      <c r="L13" s="157"/>
      <c r="M13" s="157">
        <v>819</v>
      </c>
      <c r="N13" s="188">
        <f>M13/G13*100</f>
        <v>37.41434444952033</v>
      </c>
      <c r="O13" s="188" t="e">
        <f>M13/L13*100</f>
        <v>#DIV/0!</v>
      </c>
      <c r="P13" s="118">
        <f>M13-G13</f>
        <v>-1370</v>
      </c>
      <c r="Q13" s="189">
        <f>M13-L13</f>
        <v>819</v>
      </c>
      <c r="R13" s="173"/>
    </row>
    <row r="14" spans="2:18" s="1" customFormat="1" ht="39.75" customHeight="1" hidden="1">
      <c r="B14" s="34"/>
      <c r="C14" s="20"/>
      <c r="D14" s="46"/>
      <c r="E14" s="20"/>
      <c r="F14" s="112"/>
      <c r="G14" s="66"/>
      <c r="H14" s="66"/>
      <c r="I14" s="66"/>
      <c r="J14" s="66"/>
      <c r="K14" s="66"/>
      <c r="L14" s="66"/>
      <c r="M14" s="59"/>
      <c r="N14" s="107"/>
      <c r="O14" s="107"/>
      <c r="P14" s="59"/>
      <c r="Q14" s="108"/>
      <c r="R14" s="173"/>
    </row>
    <row r="15" spans="2:18" s="1" customFormat="1" ht="39.75" customHeight="1" hidden="1">
      <c r="B15" s="34"/>
      <c r="C15" s="20"/>
      <c r="D15" s="46"/>
      <c r="E15" s="20"/>
      <c r="F15" s="112"/>
      <c r="G15" s="67"/>
      <c r="H15" s="66"/>
      <c r="I15" s="66"/>
      <c r="J15" s="66"/>
      <c r="K15" s="66"/>
      <c r="L15" s="66"/>
      <c r="M15" s="59"/>
      <c r="N15" s="107"/>
      <c r="O15" s="107"/>
      <c r="P15" s="59"/>
      <c r="Q15" s="108"/>
      <c r="R15" s="173"/>
    </row>
    <row r="16" spans="2:18" s="1" customFormat="1" ht="55.5" customHeight="1">
      <c r="B16" s="34" t="s">
        <v>79</v>
      </c>
      <c r="C16" s="20" t="s">
        <v>81</v>
      </c>
      <c r="D16" s="46"/>
      <c r="E16" s="20"/>
      <c r="F16" s="112" t="s">
        <v>94</v>
      </c>
      <c r="G16" s="66">
        <v>93522</v>
      </c>
      <c r="H16" s="59"/>
      <c r="I16" s="8"/>
      <c r="J16" s="59"/>
      <c r="K16" s="59"/>
      <c r="L16" s="59"/>
      <c r="M16" s="59">
        <v>33388</v>
      </c>
      <c r="N16" s="107">
        <f aca="true" t="shared" si="0" ref="N16:N41">M16/G16*100</f>
        <v>35.70069074656231</v>
      </c>
      <c r="O16" s="107" t="e">
        <f>M16/L16*100</f>
        <v>#DIV/0!</v>
      </c>
      <c r="P16" s="59">
        <f aca="true" t="shared" si="1" ref="P16:P79">M16-G16</f>
        <v>-60134</v>
      </c>
      <c r="Q16" s="108">
        <f>M16-L16</f>
        <v>33388</v>
      </c>
      <c r="R16" s="173"/>
    </row>
    <row r="17" spans="2:18" s="1" customFormat="1" ht="18.75" hidden="1">
      <c r="B17" s="34"/>
      <c r="C17" s="20"/>
      <c r="D17" s="46"/>
      <c r="E17" s="20"/>
      <c r="F17" s="112"/>
      <c r="G17" s="66"/>
      <c r="H17" s="66"/>
      <c r="I17" s="8"/>
      <c r="J17" s="59"/>
      <c r="K17" s="59"/>
      <c r="L17" s="8"/>
      <c r="M17" s="59"/>
      <c r="N17" s="107" t="e">
        <f t="shared" si="0"/>
        <v>#DIV/0!</v>
      </c>
      <c r="O17" s="107"/>
      <c r="P17" s="59">
        <f t="shared" si="1"/>
        <v>0</v>
      </c>
      <c r="Q17" s="108"/>
      <c r="R17" s="173"/>
    </row>
    <row r="18" spans="2:18" s="1" customFormat="1" ht="24" customHeight="1" hidden="1">
      <c r="B18" s="34"/>
      <c r="C18" s="20"/>
      <c r="D18" s="46"/>
      <c r="E18" s="20"/>
      <c r="F18" s="112"/>
      <c r="G18" s="67"/>
      <c r="H18" s="66"/>
      <c r="I18" s="8"/>
      <c r="J18" s="59"/>
      <c r="K18" s="59"/>
      <c r="L18" s="59"/>
      <c r="M18" s="59"/>
      <c r="N18" s="107" t="e">
        <f t="shared" si="0"/>
        <v>#DIV/0!</v>
      </c>
      <c r="O18" s="107"/>
      <c r="P18" s="59">
        <f t="shared" si="1"/>
        <v>0</v>
      </c>
      <c r="Q18" s="108"/>
      <c r="R18" s="173"/>
    </row>
    <row r="19" spans="2:18" s="1" customFormat="1" ht="18.75" hidden="1">
      <c r="B19" s="34"/>
      <c r="C19" s="20"/>
      <c r="D19" s="46"/>
      <c r="E19" s="20"/>
      <c r="F19" s="112"/>
      <c r="G19" s="67"/>
      <c r="H19" s="66"/>
      <c r="I19" s="8"/>
      <c r="J19" s="59"/>
      <c r="K19" s="59"/>
      <c r="L19" s="59"/>
      <c r="M19" s="59"/>
      <c r="N19" s="107" t="e">
        <f t="shared" si="0"/>
        <v>#DIV/0!</v>
      </c>
      <c r="O19" s="107"/>
      <c r="P19" s="59">
        <f t="shared" si="1"/>
        <v>0</v>
      </c>
      <c r="Q19" s="108"/>
      <c r="R19" s="173"/>
    </row>
    <row r="20" spans="2:18" s="1" customFormat="1" ht="18.75" hidden="1">
      <c r="B20" s="34"/>
      <c r="C20" s="20"/>
      <c r="D20" s="46"/>
      <c r="E20" s="20"/>
      <c r="F20" s="112"/>
      <c r="G20" s="67"/>
      <c r="H20" s="66"/>
      <c r="I20" s="8"/>
      <c r="J20" s="59"/>
      <c r="K20" s="59"/>
      <c r="L20" s="59"/>
      <c r="M20" s="59"/>
      <c r="N20" s="107" t="e">
        <f t="shared" si="0"/>
        <v>#DIV/0!</v>
      </c>
      <c r="O20" s="107"/>
      <c r="P20" s="59">
        <f t="shared" si="1"/>
        <v>0</v>
      </c>
      <c r="Q20" s="108"/>
      <c r="R20" s="173"/>
    </row>
    <row r="21" spans="2:18" s="1" customFormat="1" ht="59.25" customHeight="1">
      <c r="B21" s="34" t="s">
        <v>79</v>
      </c>
      <c r="C21" s="20" t="s">
        <v>82</v>
      </c>
      <c r="D21" s="46"/>
      <c r="E21" s="20"/>
      <c r="F21" s="112" t="s">
        <v>95</v>
      </c>
      <c r="G21" s="66">
        <v>894719</v>
      </c>
      <c r="H21" s="59"/>
      <c r="I21" s="8"/>
      <c r="J21" s="59"/>
      <c r="K21" s="59"/>
      <c r="L21" s="59"/>
      <c r="M21" s="59">
        <v>328706</v>
      </c>
      <c r="N21" s="107">
        <f t="shared" si="0"/>
        <v>36.738462019919105</v>
      </c>
      <c r="O21" s="107" t="e">
        <f>M21/L21*100</f>
        <v>#DIV/0!</v>
      </c>
      <c r="P21" s="59">
        <f t="shared" si="1"/>
        <v>-566013</v>
      </c>
      <c r="Q21" s="108">
        <f>M21-L21</f>
        <v>328706</v>
      </c>
      <c r="R21" s="173"/>
    </row>
    <row r="22" spans="2:18" s="1" customFormat="1" ht="39.75" customHeight="1" hidden="1">
      <c r="B22" s="34"/>
      <c r="C22" s="20"/>
      <c r="D22" s="46"/>
      <c r="E22" s="20"/>
      <c r="F22" s="112"/>
      <c r="G22" s="66"/>
      <c r="H22" s="126"/>
      <c r="I22" s="8"/>
      <c r="J22" s="59"/>
      <c r="K22" s="59"/>
      <c r="L22" s="59"/>
      <c r="M22" s="59"/>
      <c r="N22" s="107" t="e">
        <f t="shared" si="0"/>
        <v>#DIV/0!</v>
      </c>
      <c r="O22" s="107"/>
      <c r="P22" s="59">
        <f t="shared" si="1"/>
        <v>0</v>
      </c>
      <c r="Q22" s="108"/>
      <c r="R22" s="173"/>
    </row>
    <row r="23" spans="2:18" s="1" customFormat="1" ht="28.5" customHeight="1" hidden="1">
      <c r="B23" s="34"/>
      <c r="C23" s="20"/>
      <c r="D23" s="46"/>
      <c r="E23" s="20"/>
      <c r="F23" s="112"/>
      <c r="G23" s="67"/>
      <c r="H23" s="66"/>
      <c r="I23" s="8"/>
      <c r="J23" s="59"/>
      <c r="K23" s="59"/>
      <c r="L23" s="59"/>
      <c r="M23" s="59"/>
      <c r="N23" s="107" t="e">
        <f t="shared" si="0"/>
        <v>#DIV/0!</v>
      </c>
      <c r="O23" s="107"/>
      <c r="P23" s="59">
        <f t="shared" si="1"/>
        <v>0</v>
      </c>
      <c r="Q23" s="108"/>
      <c r="R23" s="173"/>
    </row>
    <row r="24" spans="2:18" s="1" customFormat="1" ht="28.5" customHeight="1" hidden="1">
      <c r="B24" s="34"/>
      <c r="C24" s="20"/>
      <c r="D24" s="46"/>
      <c r="E24" s="20"/>
      <c r="F24" s="112"/>
      <c r="G24" s="67"/>
      <c r="H24" s="66"/>
      <c r="I24" s="8"/>
      <c r="J24" s="59"/>
      <c r="K24" s="59"/>
      <c r="L24" s="59"/>
      <c r="M24" s="59"/>
      <c r="N24" s="107" t="e">
        <f t="shared" si="0"/>
        <v>#DIV/0!</v>
      </c>
      <c r="O24" s="107"/>
      <c r="P24" s="59">
        <f t="shared" si="1"/>
        <v>0</v>
      </c>
      <c r="Q24" s="109"/>
      <c r="R24" s="173"/>
    </row>
    <row r="25" spans="2:18" s="1" customFormat="1" ht="28.5" customHeight="1" hidden="1">
      <c r="B25" s="34"/>
      <c r="C25" s="20"/>
      <c r="D25" s="46"/>
      <c r="E25" s="20"/>
      <c r="F25" s="112"/>
      <c r="G25" s="67"/>
      <c r="H25" s="66"/>
      <c r="I25" s="8"/>
      <c r="J25" s="59"/>
      <c r="K25" s="59"/>
      <c r="L25" s="59"/>
      <c r="M25" s="59"/>
      <c r="N25" s="107" t="e">
        <f t="shared" si="0"/>
        <v>#DIV/0!</v>
      </c>
      <c r="O25" s="107"/>
      <c r="P25" s="59">
        <f t="shared" si="1"/>
        <v>0</v>
      </c>
      <c r="Q25" s="109"/>
      <c r="R25" s="173"/>
    </row>
    <row r="26" spans="2:18" s="1" customFormat="1" ht="24" customHeight="1">
      <c r="B26" s="34" t="s">
        <v>79</v>
      </c>
      <c r="C26" s="20" t="s">
        <v>83</v>
      </c>
      <c r="D26" s="46"/>
      <c r="E26" s="20"/>
      <c r="F26" s="112" t="s">
        <v>12</v>
      </c>
      <c r="G26" s="66">
        <v>177341</v>
      </c>
      <c r="H26" s="66"/>
      <c r="I26" s="8"/>
      <c r="J26" s="59"/>
      <c r="K26" s="59"/>
      <c r="L26" s="59"/>
      <c r="M26" s="59">
        <v>72548</v>
      </c>
      <c r="N26" s="107">
        <f t="shared" si="0"/>
        <v>40.90875770408422</v>
      </c>
      <c r="O26" s="107" t="e">
        <f>M26/L26*100</f>
        <v>#DIV/0!</v>
      </c>
      <c r="P26" s="59">
        <f t="shared" si="1"/>
        <v>-104793</v>
      </c>
      <c r="Q26" s="108">
        <f>M26-L26</f>
        <v>72548</v>
      </c>
      <c r="R26" s="173"/>
    </row>
    <row r="27" spans="2:18" s="1" customFormat="1" ht="18.75" hidden="1">
      <c r="B27" s="34"/>
      <c r="C27" s="20"/>
      <c r="D27" s="46"/>
      <c r="E27" s="20"/>
      <c r="F27" s="112"/>
      <c r="G27" s="67"/>
      <c r="H27" s="67"/>
      <c r="I27" s="8"/>
      <c r="J27" s="59"/>
      <c r="K27" s="59"/>
      <c r="L27" s="59"/>
      <c r="M27" s="59"/>
      <c r="N27" s="107" t="e">
        <f t="shared" si="0"/>
        <v>#DIV/0!</v>
      </c>
      <c r="O27" s="107"/>
      <c r="P27" s="59">
        <f t="shared" si="1"/>
        <v>0</v>
      </c>
      <c r="Q27" s="108"/>
      <c r="R27" s="173"/>
    </row>
    <row r="28" spans="2:18" s="1" customFormat="1" ht="44.25" customHeight="1">
      <c r="B28" s="34" t="s">
        <v>79</v>
      </c>
      <c r="C28" s="20" t="s">
        <v>89</v>
      </c>
      <c r="D28" s="46"/>
      <c r="E28" s="20"/>
      <c r="F28" s="112" t="s">
        <v>145</v>
      </c>
      <c r="G28" s="66">
        <v>24104</v>
      </c>
      <c r="H28" s="59"/>
      <c r="I28" s="8"/>
      <c r="J28" s="59"/>
      <c r="K28" s="59"/>
      <c r="L28" s="59"/>
      <c r="M28" s="59">
        <v>9763</v>
      </c>
      <c r="N28" s="107">
        <f t="shared" si="0"/>
        <v>40.503650846332555</v>
      </c>
      <c r="O28" s="107"/>
      <c r="P28" s="59">
        <f t="shared" si="1"/>
        <v>-14341</v>
      </c>
      <c r="Q28" s="108"/>
      <c r="R28" s="173"/>
    </row>
    <row r="29" spans="2:18" s="1" customFormat="1" ht="18.75">
      <c r="B29" s="34" t="s">
        <v>79</v>
      </c>
      <c r="C29" s="20" t="s">
        <v>84</v>
      </c>
      <c r="D29" s="46"/>
      <c r="E29" s="20"/>
      <c r="F29" s="112" t="s">
        <v>13</v>
      </c>
      <c r="G29" s="66">
        <v>20392</v>
      </c>
      <c r="H29" s="66"/>
      <c r="I29" s="8"/>
      <c r="J29" s="59"/>
      <c r="K29" s="59"/>
      <c r="L29" s="59"/>
      <c r="M29" s="59">
        <v>7745</v>
      </c>
      <c r="N29" s="107">
        <f t="shared" si="0"/>
        <v>37.980580619850926</v>
      </c>
      <c r="O29" s="107" t="e">
        <f>M29/L29*100</f>
        <v>#DIV/0!</v>
      </c>
      <c r="P29" s="59">
        <f t="shared" si="1"/>
        <v>-12647</v>
      </c>
      <c r="Q29" s="108">
        <f>M29-L29</f>
        <v>7745</v>
      </c>
      <c r="R29" s="173"/>
    </row>
    <row r="30" spans="2:18" s="1" customFormat="1" ht="18.75" hidden="1">
      <c r="B30" s="34"/>
      <c r="C30" s="20"/>
      <c r="D30" s="46"/>
      <c r="E30" s="20"/>
      <c r="F30" s="112"/>
      <c r="G30" s="67"/>
      <c r="H30" s="67"/>
      <c r="I30" s="8"/>
      <c r="J30" s="59"/>
      <c r="K30" s="59"/>
      <c r="L30" s="59"/>
      <c r="M30" s="59"/>
      <c r="N30" s="107" t="e">
        <f t="shared" si="0"/>
        <v>#DIV/0!</v>
      </c>
      <c r="O30" s="107"/>
      <c r="P30" s="59">
        <f t="shared" si="1"/>
        <v>0</v>
      </c>
      <c r="Q30" s="108"/>
      <c r="R30" s="173"/>
    </row>
    <row r="31" spans="2:18" s="1" customFormat="1" ht="18.75" hidden="1">
      <c r="B31" s="34"/>
      <c r="C31" s="20"/>
      <c r="D31" s="46"/>
      <c r="E31" s="20"/>
      <c r="F31" s="113"/>
      <c r="G31" s="67"/>
      <c r="H31" s="66"/>
      <c r="I31" s="8"/>
      <c r="J31" s="59"/>
      <c r="K31" s="59"/>
      <c r="L31" s="59"/>
      <c r="M31" s="59"/>
      <c r="N31" s="107" t="e">
        <f t="shared" si="0"/>
        <v>#DIV/0!</v>
      </c>
      <c r="O31" s="107"/>
      <c r="P31" s="59">
        <f t="shared" si="1"/>
        <v>0</v>
      </c>
      <c r="Q31" s="108"/>
      <c r="R31" s="173"/>
    </row>
    <row r="32" spans="2:18" s="1" customFormat="1" ht="18.75" hidden="1">
      <c r="B32" s="34"/>
      <c r="C32" s="20"/>
      <c r="D32" s="46"/>
      <c r="E32" s="20"/>
      <c r="F32" s="113"/>
      <c r="G32" s="67"/>
      <c r="H32" s="66"/>
      <c r="I32" s="8"/>
      <c r="J32" s="59"/>
      <c r="K32" s="59"/>
      <c r="L32" s="59"/>
      <c r="M32" s="59"/>
      <c r="N32" s="107" t="e">
        <f t="shared" si="0"/>
        <v>#DIV/0!</v>
      </c>
      <c r="O32" s="107"/>
      <c r="P32" s="59">
        <f t="shared" si="1"/>
        <v>0</v>
      </c>
      <c r="Q32" s="108"/>
      <c r="R32" s="173"/>
    </row>
    <row r="33" spans="2:18" s="1" customFormat="1" ht="18.75" hidden="1">
      <c r="B33" s="190"/>
      <c r="C33" s="20"/>
      <c r="D33" s="46"/>
      <c r="E33" s="20"/>
      <c r="F33" s="112"/>
      <c r="G33" s="66"/>
      <c r="H33" s="8"/>
      <c r="I33" s="8"/>
      <c r="J33" s="59"/>
      <c r="K33" s="59"/>
      <c r="L33" s="59"/>
      <c r="M33" s="59"/>
      <c r="N33" s="107" t="e">
        <f t="shared" si="0"/>
        <v>#DIV/0!</v>
      </c>
      <c r="O33" s="107"/>
      <c r="P33" s="59">
        <f t="shared" si="1"/>
        <v>0</v>
      </c>
      <c r="Q33" s="110"/>
      <c r="R33" s="173"/>
    </row>
    <row r="34" spans="2:18" s="1" customFormat="1" ht="24" customHeight="1" hidden="1">
      <c r="B34" s="190"/>
      <c r="C34" s="20"/>
      <c r="D34" s="46"/>
      <c r="E34" s="20"/>
      <c r="F34" s="113"/>
      <c r="G34" s="66"/>
      <c r="H34" s="59"/>
      <c r="I34" s="8"/>
      <c r="J34" s="59"/>
      <c r="K34" s="59"/>
      <c r="L34" s="59"/>
      <c r="M34" s="59"/>
      <c r="N34" s="107" t="e">
        <f t="shared" si="0"/>
        <v>#DIV/0!</v>
      </c>
      <c r="O34" s="107"/>
      <c r="P34" s="59">
        <f t="shared" si="1"/>
        <v>0</v>
      </c>
      <c r="Q34" s="110"/>
      <c r="R34" s="173"/>
    </row>
    <row r="35" spans="2:18" s="1" customFormat="1" ht="18.75" hidden="1">
      <c r="B35" s="190"/>
      <c r="C35" s="20"/>
      <c r="D35" s="46"/>
      <c r="E35" s="20"/>
      <c r="F35" s="113" t="s">
        <v>2</v>
      </c>
      <c r="G35" s="66"/>
      <c r="H35" s="8"/>
      <c r="I35" s="8"/>
      <c r="J35" s="8"/>
      <c r="K35" s="8"/>
      <c r="L35" s="8"/>
      <c r="M35" s="59"/>
      <c r="N35" s="107" t="e">
        <f t="shared" si="0"/>
        <v>#DIV/0!</v>
      </c>
      <c r="O35" s="107"/>
      <c r="P35" s="59">
        <f t="shared" si="1"/>
        <v>0</v>
      </c>
      <c r="Q35" s="110"/>
      <c r="R35" s="173"/>
    </row>
    <row r="36" spans="2:18" s="1" customFormat="1" ht="25.5" customHeight="1">
      <c r="B36" s="34" t="s">
        <v>79</v>
      </c>
      <c r="C36" s="20" t="s">
        <v>88</v>
      </c>
      <c r="D36" s="46"/>
      <c r="E36" s="20"/>
      <c r="F36" s="112" t="s">
        <v>14</v>
      </c>
      <c r="G36" s="66">
        <v>32000</v>
      </c>
      <c r="H36" s="111"/>
      <c r="I36" s="8"/>
      <c r="J36" s="59"/>
      <c r="K36" s="59"/>
      <c r="L36" s="59"/>
      <c r="M36" s="59">
        <v>0</v>
      </c>
      <c r="N36" s="107">
        <f t="shared" si="0"/>
        <v>0</v>
      </c>
      <c r="O36" s="107" t="e">
        <f>M36/L36*100</f>
        <v>#DIV/0!</v>
      </c>
      <c r="P36" s="59">
        <f t="shared" si="1"/>
        <v>-32000</v>
      </c>
      <c r="Q36" s="108">
        <f>M36-L36</f>
        <v>0</v>
      </c>
      <c r="R36" s="173"/>
    </row>
    <row r="37" spans="2:18" s="1" customFormat="1" ht="37.5" customHeight="1" hidden="1">
      <c r="B37" s="34"/>
      <c r="C37" s="20"/>
      <c r="D37" s="46"/>
      <c r="E37" s="20"/>
      <c r="F37" s="112"/>
      <c r="G37" s="67"/>
      <c r="H37" s="111"/>
      <c r="I37" s="8"/>
      <c r="J37" s="59"/>
      <c r="K37" s="59"/>
      <c r="L37" s="59"/>
      <c r="M37" s="59"/>
      <c r="N37" s="107" t="e">
        <f t="shared" si="0"/>
        <v>#DIV/0!</v>
      </c>
      <c r="O37" s="107"/>
      <c r="P37" s="59">
        <f t="shared" si="1"/>
        <v>0</v>
      </c>
      <c r="Q37" s="108"/>
      <c r="R37" s="173"/>
    </row>
    <row r="38" spans="2:18" s="1" customFormat="1" ht="41.25" customHeight="1" hidden="1">
      <c r="B38" s="34"/>
      <c r="C38" s="20"/>
      <c r="D38" s="46"/>
      <c r="E38" s="20"/>
      <c r="F38" s="113"/>
      <c r="G38" s="67"/>
      <c r="H38" s="59"/>
      <c r="I38" s="8"/>
      <c r="J38" s="59"/>
      <c r="K38" s="59"/>
      <c r="L38" s="59"/>
      <c r="M38" s="59"/>
      <c r="N38" s="107" t="e">
        <f t="shared" si="0"/>
        <v>#DIV/0!</v>
      </c>
      <c r="O38" s="107"/>
      <c r="P38" s="59">
        <f t="shared" si="1"/>
        <v>0</v>
      </c>
      <c r="Q38" s="108"/>
      <c r="R38" s="173"/>
    </row>
    <row r="39" spans="2:18" s="1" customFormat="1" ht="29.25" customHeight="1">
      <c r="B39" s="34" t="s">
        <v>79</v>
      </c>
      <c r="C39" s="20" t="s">
        <v>85</v>
      </c>
      <c r="D39" s="46"/>
      <c r="E39" s="20"/>
      <c r="F39" s="112" t="s">
        <v>106</v>
      </c>
      <c r="G39" s="66">
        <v>711245</v>
      </c>
      <c r="H39" s="66"/>
      <c r="I39" s="8"/>
      <c r="J39" s="59"/>
      <c r="K39" s="59"/>
      <c r="L39" s="59"/>
      <c r="M39" s="59"/>
      <c r="N39" s="107">
        <f t="shared" si="0"/>
        <v>0</v>
      </c>
      <c r="O39" s="107" t="e">
        <f>M39/L39*100</f>
        <v>#DIV/0!</v>
      </c>
      <c r="P39" s="59">
        <f>M39-G39</f>
        <v>-711245</v>
      </c>
      <c r="Q39" s="108">
        <f>M39-L39</f>
        <v>0</v>
      </c>
      <c r="R39" s="173"/>
    </row>
    <row r="40" spans="2:18" s="1" customFormat="1" ht="30" customHeight="1" hidden="1">
      <c r="B40" s="34"/>
      <c r="C40" s="20"/>
      <c r="D40" s="46"/>
      <c r="E40" s="20"/>
      <c r="F40" s="112"/>
      <c r="G40" s="67"/>
      <c r="H40" s="67"/>
      <c r="I40" s="8"/>
      <c r="J40" s="59"/>
      <c r="K40" s="59"/>
      <c r="L40" s="59"/>
      <c r="M40" s="59"/>
      <c r="N40" s="107" t="e">
        <f t="shared" si="0"/>
        <v>#DIV/0!</v>
      </c>
      <c r="O40" s="107"/>
      <c r="P40" s="59">
        <f t="shared" si="1"/>
        <v>0</v>
      </c>
      <c r="Q40" s="108"/>
      <c r="R40" s="173"/>
    </row>
    <row r="41" spans="2:18" s="1" customFormat="1" ht="38.25" customHeight="1" hidden="1">
      <c r="B41" s="34"/>
      <c r="C41" s="20"/>
      <c r="D41" s="46"/>
      <c r="E41" s="20"/>
      <c r="F41" s="113"/>
      <c r="G41" s="67"/>
      <c r="H41" s="59"/>
      <c r="I41" s="8"/>
      <c r="J41" s="59"/>
      <c r="K41" s="59"/>
      <c r="L41" s="59"/>
      <c r="M41" s="59"/>
      <c r="N41" s="107" t="e">
        <f t="shared" si="0"/>
        <v>#DIV/0!</v>
      </c>
      <c r="O41" s="107"/>
      <c r="P41" s="59">
        <f t="shared" si="1"/>
        <v>0</v>
      </c>
      <c r="Q41" s="108"/>
      <c r="R41" s="173"/>
    </row>
    <row r="42" spans="2:18" s="1" customFormat="1" ht="18.75" hidden="1">
      <c r="B42" s="34"/>
      <c r="C42" s="20"/>
      <c r="D42" s="46"/>
      <c r="E42" s="20"/>
      <c r="F42" s="112"/>
      <c r="G42" s="66"/>
      <c r="H42" s="66"/>
      <c r="I42" s="8"/>
      <c r="J42" s="59"/>
      <c r="K42" s="59"/>
      <c r="L42" s="59"/>
      <c r="M42" s="59"/>
      <c r="N42" s="107"/>
      <c r="O42" s="107"/>
      <c r="P42" s="59">
        <f t="shared" si="1"/>
        <v>0</v>
      </c>
      <c r="Q42" s="108">
        <f>M42-L42</f>
        <v>0</v>
      </c>
      <c r="R42" s="173"/>
    </row>
    <row r="43" spans="2:18" s="1" customFormat="1" ht="18.75" hidden="1">
      <c r="B43" s="34"/>
      <c r="C43" s="20"/>
      <c r="D43" s="46"/>
      <c r="E43" s="20"/>
      <c r="F43" s="112"/>
      <c r="G43" s="67"/>
      <c r="H43" s="67"/>
      <c r="I43" s="8"/>
      <c r="J43" s="59"/>
      <c r="K43" s="59"/>
      <c r="L43" s="59"/>
      <c r="M43" s="59"/>
      <c r="N43" s="107" t="e">
        <f aca="true" t="shared" si="2" ref="N43:N49">M43/G43*100</f>
        <v>#DIV/0!</v>
      </c>
      <c r="O43" s="107"/>
      <c r="P43" s="59">
        <f t="shared" si="1"/>
        <v>0</v>
      </c>
      <c r="Q43" s="108"/>
      <c r="R43" s="173"/>
    </row>
    <row r="44" spans="2:18" s="1" customFormat="1" ht="18.75" hidden="1">
      <c r="B44" s="34"/>
      <c r="C44" s="20"/>
      <c r="D44" s="46"/>
      <c r="E44" s="20"/>
      <c r="F44" s="113"/>
      <c r="G44" s="67"/>
      <c r="H44" s="59"/>
      <c r="I44" s="8"/>
      <c r="J44" s="59"/>
      <c r="K44" s="59"/>
      <c r="L44" s="59"/>
      <c r="M44" s="59"/>
      <c r="N44" s="107" t="e">
        <f t="shared" si="2"/>
        <v>#DIV/0!</v>
      </c>
      <c r="O44" s="107"/>
      <c r="P44" s="59">
        <f t="shared" si="1"/>
        <v>0</v>
      </c>
      <c r="Q44" s="108"/>
      <c r="R44" s="173"/>
    </row>
    <row r="45" spans="2:18" s="1" customFormat="1" ht="18.75" hidden="1">
      <c r="B45" s="34"/>
      <c r="C45" s="20"/>
      <c r="D45" s="46"/>
      <c r="E45" s="20"/>
      <c r="F45" s="112" t="s">
        <v>6</v>
      </c>
      <c r="G45" s="66"/>
      <c r="H45" s="59"/>
      <c r="I45" s="8"/>
      <c r="J45" s="59"/>
      <c r="K45" s="59"/>
      <c r="L45" s="59"/>
      <c r="M45" s="59"/>
      <c r="N45" s="107" t="e">
        <f t="shared" si="2"/>
        <v>#DIV/0!</v>
      </c>
      <c r="O45" s="107"/>
      <c r="P45" s="59">
        <f t="shared" si="1"/>
        <v>0</v>
      </c>
      <c r="Q45" s="110"/>
      <c r="R45" s="173"/>
    </row>
    <row r="46" spans="2:18" s="1" customFormat="1" ht="59.25" customHeight="1" hidden="1">
      <c r="B46" s="34"/>
      <c r="C46" s="20"/>
      <c r="D46" s="46"/>
      <c r="E46" s="20"/>
      <c r="F46" s="113" t="s">
        <v>65</v>
      </c>
      <c r="G46" s="67"/>
      <c r="H46" s="59"/>
      <c r="I46" s="8"/>
      <c r="J46" s="59"/>
      <c r="K46" s="59"/>
      <c r="L46" s="59"/>
      <c r="M46" s="59"/>
      <c r="N46" s="107" t="e">
        <f t="shared" si="2"/>
        <v>#DIV/0!</v>
      </c>
      <c r="O46" s="107"/>
      <c r="P46" s="59">
        <f t="shared" si="1"/>
        <v>0</v>
      </c>
      <c r="Q46" s="110"/>
      <c r="R46" s="173"/>
    </row>
    <row r="47" spans="2:18" s="1" customFormat="1" ht="18.75" hidden="1">
      <c r="B47" s="34"/>
      <c r="C47" s="20"/>
      <c r="D47" s="46"/>
      <c r="E47" s="20"/>
      <c r="F47" s="127" t="s">
        <v>66</v>
      </c>
      <c r="G47" s="67"/>
      <c r="H47" s="59"/>
      <c r="I47" s="8"/>
      <c r="J47" s="59"/>
      <c r="K47" s="59"/>
      <c r="L47" s="59"/>
      <c r="M47" s="59"/>
      <c r="N47" s="107" t="e">
        <f t="shared" si="2"/>
        <v>#DIV/0!</v>
      </c>
      <c r="O47" s="107"/>
      <c r="P47" s="59">
        <f t="shared" si="1"/>
        <v>0</v>
      </c>
      <c r="Q47" s="110"/>
      <c r="R47" s="173"/>
    </row>
    <row r="48" spans="2:18" s="1" customFormat="1" ht="19.5" thickBot="1">
      <c r="B48" s="34" t="s">
        <v>79</v>
      </c>
      <c r="C48" s="20" t="s">
        <v>111</v>
      </c>
      <c r="D48" s="46"/>
      <c r="E48" s="20"/>
      <c r="F48" s="112" t="s">
        <v>53</v>
      </c>
      <c r="G48" s="66">
        <v>113151</v>
      </c>
      <c r="H48" s="66"/>
      <c r="I48" s="8"/>
      <c r="J48" s="59"/>
      <c r="K48" s="59"/>
      <c r="L48" s="8"/>
      <c r="M48" s="59">
        <v>62317</v>
      </c>
      <c r="N48" s="107">
        <f t="shared" si="2"/>
        <v>55.07419289268323</v>
      </c>
      <c r="O48" s="107" t="e">
        <f>M48/L48*100</f>
        <v>#DIV/0!</v>
      </c>
      <c r="P48" s="59">
        <f t="shared" si="1"/>
        <v>-50834</v>
      </c>
      <c r="Q48" s="108">
        <f>M48-L48</f>
        <v>62317</v>
      </c>
      <c r="R48" s="173"/>
    </row>
    <row r="49" spans="2:18" s="1" customFormat="1" ht="24.75" customHeight="1" hidden="1" thickBot="1">
      <c r="B49" s="49"/>
      <c r="C49" s="25"/>
      <c r="D49" s="47"/>
      <c r="E49" s="25"/>
      <c r="F49" s="24" t="s">
        <v>99</v>
      </c>
      <c r="G49" s="69"/>
      <c r="H49" s="62"/>
      <c r="I49" s="62"/>
      <c r="J49" s="17"/>
      <c r="K49" s="17"/>
      <c r="L49" s="17"/>
      <c r="M49" s="17"/>
      <c r="N49" s="107" t="e">
        <f t="shared" si="2"/>
        <v>#DIV/0!</v>
      </c>
      <c r="O49" s="119" t="e">
        <f>M49/L49*100</f>
        <v>#DIV/0!</v>
      </c>
      <c r="P49" s="125">
        <f t="shared" si="1"/>
        <v>0</v>
      </c>
      <c r="Q49" s="120">
        <f>M49-L49</f>
        <v>0</v>
      </c>
      <c r="R49" s="173"/>
    </row>
    <row r="50" spans="2:18" s="1" customFormat="1" ht="19.5" hidden="1" thickBot="1">
      <c r="B50" s="34"/>
      <c r="C50" s="25"/>
      <c r="D50" s="47"/>
      <c r="E50" s="25"/>
      <c r="F50" s="21"/>
      <c r="G50" s="68"/>
      <c r="H50" s="68"/>
      <c r="I50" s="4"/>
      <c r="J50" s="7"/>
      <c r="K50" s="7"/>
      <c r="L50" s="7"/>
      <c r="M50" s="7"/>
      <c r="N50" s="65"/>
      <c r="O50" s="65"/>
      <c r="P50" s="118">
        <f t="shared" si="1"/>
        <v>0</v>
      </c>
      <c r="Q50" s="57"/>
      <c r="R50" s="173"/>
    </row>
    <row r="51" spans="2:18" s="1" customFormat="1" ht="19.5" hidden="1" thickBot="1">
      <c r="B51" s="34"/>
      <c r="C51" s="25"/>
      <c r="D51" s="47"/>
      <c r="E51" s="25"/>
      <c r="F51" s="24"/>
      <c r="G51" s="69"/>
      <c r="H51" s="7"/>
      <c r="I51" s="4"/>
      <c r="J51" s="7"/>
      <c r="K51" s="7"/>
      <c r="L51" s="7"/>
      <c r="M51" s="7"/>
      <c r="N51" s="65"/>
      <c r="O51" s="65"/>
      <c r="P51" s="118">
        <f t="shared" si="1"/>
        <v>0</v>
      </c>
      <c r="Q51" s="57"/>
      <c r="R51" s="173"/>
    </row>
    <row r="52" spans="2:18" s="1" customFormat="1" ht="19.5" hidden="1" thickBot="1">
      <c r="B52" s="34"/>
      <c r="C52" s="25"/>
      <c r="D52" s="47"/>
      <c r="E52" s="25"/>
      <c r="F52" s="24"/>
      <c r="G52" s="69"/>
      <c r="H52" s="7"/>
      <c r="I52" s="4"/>
      <c r="J52" s="7"/>
      <c r="K52" s="7"/>
      <c r="L52" s="7"/>
      <c r="M52" s="7"/>
      <c r="N52" s="65"/>
      <c r="O52" s="65"/>
      <c r="P52" s="118">
        <f t="shared" si="1"/>
        <v>0</v>
      </c>
      <c r="Q52" s="57"/>
      <c r="R52" s="173"/>
    </row>
    <row r="53" spans="2:18" s="1" customFormat="1" ht="19.5" hidden="1" thickBot="1">
      <c r="B53" s="34"/>
      <c r="C53" s="25"/>
      <c r="D53" s="47"/>
      <c r="E53" s="25"/>
      <c r="F53" s="21"/>
      <c r="G53" s="69"/>
      <c r="H53" s="7"/>
      <c r="I53" s="4"/>
      <c r="J53" s="7"/>
      <c r="K53" s="7"/>
      <c r="L53" s="7"/>
      <c r="M53" s="7"/>
      <c r="N53" s="65"/>
      <c r="O53" s="65"/>
      <c r="P53" s="118">
        <f t="shared" si="1"/>
        <v>0</v>
      </c>
      <c r="Q53" s="106"/>
      <c r="R53" s="173"/>
    </row>
    <row r="54" spans="2:18" s="1" customFormat="1" ht="19.5" hidden="1" thickBot="1">
      <c r="B54" s="34"/>
      <c r="C54" s="25"/>
      <c r="D54" s="47"/>
      <c r="E54" s="25"/>
      <c r="F54" s="24"/>
      <c r="G54" s="69"/>
      <c r="H54" s="7"/>
      <c r="I54" s="4"/>
      <c r="J54" s="7"/>
      <c r="K54" s="7"/>
      <c r="L54" s="7"/>
      <c r="M54" s="7"/>
      <c r="N54" s="65"/>
      <c r="O54" s="65"/>
      <c r="P54" s="118">
        <f t="shared" si="1"/>
        <v>0</v>
      </c>
      <c r="Q54" s="106"/>
      <c r="R54" s="173"/>
    </row>
    <row r="55" spans="2:18" s="1" customFormat="1" ht="19.5" hidden="1" thickBot="1">
      <c r="B55" s="34"/>
      <c r="C55" s="25"/>
      <c r="D55" s="47"/>
      <c r="E55" s="25"/>
      <c r="F55" s="24"/>
      <c r="G55" s="69"/>
      <c r="H55" s="7"/>
      <c r="I55" s="4"/>
      <c r="J55" s="7"/>
      <c r="K55" s="7"/>
      <c r="L55" s="7"/>
      <c r="M55" s="7"/>
      <c r="N55" s="65"/>
      <c r="O55" s="65"/>
      <c r="P55" s="118">
        <f t="shared" si="1"/>
        <v>0</v>
      </c>
      <c r="Q55" s="106"/>
      <c r="R55" s="173"/>
    </row>
    <row r="56" spans="2:18" s="1" customFormat="1" ht="19.5" hidden="1" thickBot="1">
      <c r="B56" s="34"/>
      <c r="C56" s="25"/>
      <c r="D56" s="47"/>
      <c r="E56" s="25"/>
      <c r="F56" s="21"/>
      <c r="G56" s="68"/>
      <c r="H56" s="68"/>
      <c r="I56" s="4"/>
      <c r="J56" s="7"/>
      <c r="K56" s="7"/>
      <c r="L56" s="7"/>
      <c r="M56" s="7"/>
      <c r="N56" s="65"/>
      <c r="O56" s="65"/>
      <c r="P56" s="118">
        <f t="shared" si="1"/>
        <v>0</v>
      </c>
      <c r="Q56" s="57"/>
      <c r="R56" s="173"/>
    </row>
    <row r="57" spans="2:18" s="1" customFormat="1" ht="19.5" hidden="1" thickBot="1">
      <c r="B57" s="34"/>
      <c r="C57" s="25"/>
      <c r="D57" s="47"/>
      <c r="E57" s="25"/>
      <c r="F57" s="24"/>
      <c r="G57" s="68"/>
      <c r="H57" s="68"/>
      <c r="I57" s="4"/>
      <c r="J57" s="7"/>
      <c r="K57" s="7"/>
      <c r="L57" s="7"/>
      <c r="M57" s="7"/>
      <c r="N57" s="65"/>
      <c r="O57" s="65"/>
      <c r="P57" s="118">
        <f t="shared" si="1"/>
        <v>0</v>
      </c>
      <c r="Q57" s="106"/>
      <c r="R57" s="173"/>
    </row>
    <row r="58" spans="2:18" s="1" customFormat="1" ht="19.5" hidden="1" thickBot="1">
      <c r="B58" s="34"/>
      <c r="C58" s="25"/>
      <c r="D58" s="47"/>
      <c r="E58" s="25"/>
      <c r="F58" s="24"/>
      <c r="G58" s="69"/>
      <c r="H58" s="7"/>
      <c r="I58" s="4"/>
      <c r="J58" s="7"/>
      <c r="K58" s="7"/>
      <c r="L58" s="7"/>
      <c r="M58" s="7"/>
      <c r="N58" s="65"/>
      <c r="O58" s="65"/>
      <c r="P58" s="118">
        <f t="shared" si="1"/>
        <v>0</v>
      </c>
      <c r="Q58" s="57"/>
      <c r="R58" s="173"/>
    </row>
    <row r="59" spans="2:18" s="1" customFormat="1" ht="24.75" customHeight="1" hidden="1">
      <c r="B59" s="34"/>
      <c r="C59" s="25"/>
      <c r="D59" s="47"/>
      <c r="E59" s="25"/>
      <c r="F59" s="27"/>
      <c r="G59" s="69"/>
      <c r="H59" s="7"/>
      <c r="I59" s="4"/>
      <c r="J59" s="17"/>
      <c r="K59" s="17"/>
      <c r="L59" s="17"/>
      <c r="M59" s="7"/>
      <c r="N59" s="65"/>
      <c r="O59" s="65"/>
      <c r="P59" s="118">
        <f t="shared" si="1"/>
        <v>0</v>
      </c>
      <c r="Q59" s="57"/>
      <c r="R59" s="173"/>
    </row>
    <row r="60" spans="2:18" s="1" customFormat="1" ht="31.5" customHeight="1" hidden="1">
      <c r="B60" s="34"/>
      <c r="C60" s="25"/>
      <c r="D60" s="47"/>
      <c r="E60" s="25"/>
      <c r="F60" s="21"/>
      <c r="G60" s="68"/>
      <c r="H60" s="68"/>
      <c r="I60" s="4"/>
      <c r="J60" s="17"/>
      <c r="K60" s="17"/>
      <c r="L60" s="17"/>
      <c r="M60" s="7"/>
      <c r="N60" s="65"/>
      <c r="O60" s="65"/>
      <c r="P60" s="118">
        <f t="shared" si="1"/>
        <v>0</v>
      </c>
      <c r="Q60" s="57"/>
      <c r="R60" s="173"/>
    </row>
    <row r="61" spans="2:18" s="1" customFormat="1" ht="39" customHeight="1" hidden="1">
      <c r="B61" s="34"/>
      <c r="C61" s="25"/>
      <c r="D61" s="47"/>
      <c r="E61" s="25"/>
      <c r="F61" s="26"/>
      <c r="G61" s="69"/>
      <c r="H61" s="7"/>
      <c r="I61" s="4"/>
      <c r="J61" s="17"/>
      <c r="K61" s="17"/>
      <c r="L61" s="17"/>
      <c r="M61" s="7"/>
      <c r="N61" s="65"/>
      <c r="O61" s="65"/>
      <c r="P61" s="118">
        <f t="shared" si="1"/>
        <v>0</v>
      </c>
      <c r="Q61" s="57"/>
      <c r="R61" s="173"/>
    </row>
    <row r="62" spans="2:18" s="1" customFormat="1" ht="39.75" customHeight="1" hidden="1">
      <c r="B62" s="34"/>
      <c r="C62" s="25"/>
      <c r="D62" s="47"/>
      <c r="E62" s="25"/>
      <c r="F62" s="21"/>
      <c r="G62" s="68"/>
      <c r="H62" s="68"/>
      <c r="I62" s="4"/>
      <c r="J62" s="7"/>
      <c r="K62" s="7"/>
      <c r="L62" s="7"/>
      <c r="M62" s="7"/>
      <c r="N62" s="65"/>
      <c r="O62" s="65"/>
      <c r="P62" s="118">
        <f t="shared" si="1"/>
        <v>0</v>
      </c>
      <c r="Q62" s="57"/>
      <c r="R62" s="173"/>
    </row>
    <row r="63" spans="2:18" s="1" customFormat="1" ht="38.25" customHeight="1" hidden="1">
      <c r="B63" s="34"/>
      <c r="C63" s="25"/>
      <c r="D63" s="47"/>
      <c r="E63" s="25"/>
      <c r="F63" s="26"/>
      <c r="G63" s="69"/>
      <c r="H63" s="7"/>
      <c r="I63" s="4"/>
      <c r="J63" s="7"/>
      <c r="K63" s="7"/>
      <c r="L63" s="7"/>
      <c r="M63" s="7"/>
      <c r="N63" s="65"/>
      <c r="O63" s="65"/>
      <c r="P63" s="118">
        <f t="shared" si="1"/>
        <v>0</v>
      </c>
      <c r="Q63" s="57"/>
      <c r="R63" s="173"/>
    </row>
    <row r="64" spans="2:18" s="1" customFormat="1" ht="38.25" customHeight="1" hidden="1">
      <c r="B64" s="34"/>
      <c r="C64" s="25"/>
      <c r="D64" s="47"/>
      <c r="E64" s="25"/>
      <c r="F64" s="28"/>
      <c r="G64" s="69"/>
      <c r="H64" s="7"/>
      <c r="I64" s="4"/>
      <c r="J64" s="7"/>
      <c r="K64" s="7"/>
      <c r="L64" s="7"/>
      <c r="M64" s="7"/>
      <c r="N64" s="65"/>
      <c r="O64" s="65"/>
      <c r="P64" s="118">
        <f t="shared" si="1"/>
        <v>0</v>
      </c>
      <c r="Q64" s="106"/>
      <c r="R64" s="173"/>
    </row>
    <row r="65" spans="2:18" s="1" customFormat="1" ht="38.25" customHeight="1" hidden="1">
      <c r="B65" s="34"/>
      <c r="C65" s="25"/>
      <c r="D65" s="47"/>
      <c r="E65" s="25"/>
      <c r="F65" s="26"/>
      <c r="G65" s="69"/>
      <c r="H65" s="7"/>
      <c r="I65" s="4"/>
      <c r="J65" s="7"/>
      <c r="K65" s="7"/>
      <c r="L65" s="7"/>
      <c r="M65" s="7"/>
      <c r="N65" s="65"/>
      <c r="O65" s="65"/>
      <c r="P65" s="118">
        <f t="shared" si="1"/>
        <v>0</v>
      </c>
      <c r="Q65" s="106"/>
      <c r="R65" s="173"/>
    </row>
    <row r="66" spans="2:18" s="1" customFormat="1" ht="38.25" customHeight="1" hidden="1">
      <c r="B66" s="34"/>
      <c r="C66" s="25"/>
      <c r="D66" s="47"/>
      <c r="E66" s="25"/>
      <c r="F66" s="28"/>
      <c r="G66" s="69"/>
      <c r="H66" s="69"/>
      <c r="I66" s="4"/>
      <c r="J66" s="7"/>
      <c r="K66" s="7"/>
      <c r="L66" s="7"/>
      <c r="M66" s="7"/>
      <c r="N66" s="65"/>
      <c r="O66" s="65"/>
      <c r="P66" s="118">
        <f t="shared" si="1"/>
        <v>0</v>
      </c>
      <c r="Q66" s="57"/>
      <c r="R66" s="173"/>
    </row>
    <row r="67" spans="2:18" s="1" customFormat="1" ht="38.25" customHeight="1" hidden="1">
      <c r="B67" s="34"/>
      <c r="C67" s="25"/>
      <c r="D67" s="47"/>
      <c r="E67" s="25"/>
      <c r="F67" s="26"/>
      <c r="G67" s="69"/>
      <c r="H67" s="7"/>
      <c r="I67" s="4"/>
      <c r="J67" s="7"/>
      <c r="K67" s="7"/>
      <c r="L67" s="7"/>
      <c r="M67" s="7"/>
      <c r="N67" s="65"/>
      <c r="O67" s="65"/>
      <c r="P67" s="118">
        <f t="shared" si="1"/>
        <v>0</v>
      </c>
      <c r="Q67" s="57"/>
      <c r="R67" s="173"/>
    </row>
    <row r="68" spans="2:18" s="1" customFormat="1" ht="26.25" customHeight="1" hidden="1">
      <c r="B68" s="34"/>
      <c r="C68" s="25"/>
      <c r="D68" s="47"/>
      <c r="E68" s="25"/>
      <c r="F68" s="28"/>
      <c r="G68" s="68"/>
      <c r="H68" s="68"/>
      <c r="I68" s="4"/>
      <c r="J68" s="17"/>
      <c r="K68" s="17"/>
      <c r="L68" s="17"/>
      <c r="M68" s="7"/>
      <c r="N68" s="65"/>
      <c r="O68" s="65"/>
      <c r="P68" s="118">
        <f t="shared" si="1"/>
        <v>0</v>
      </c>
      <c r="Q68" s="57"/>
      <c r="R68" s="173"/>
    </row>
    <row r="69" spans="2:18" s="1" customFormat="1" ht="32.25" customHeight="1" hidden="1">
      <c r="B69" s="34"/>
      <c r="C69" s="25"/>
      <c r="D69" s="47"/>
      <c r="E69" s="25"/>
      <c r="F69" s="26"/>
      <c r="G69" s="69"/>
      <c r="H69" s="7"/>
      <c r="I69" s="4"/>
      <c r="J69" s="17"/>
      <c r="K69" s="17"/>
      <c r="L69" s="17"/>
      <c r="M69" s="7"/>
      <c r="N69" s="65"/>
      <c r="O69" s="65"/>
      <c r="P69" s="118">
        <f t="shared" si="1"/>
        <v>0</v>
      </c>
      <c r="Q69" s="57"/>
      <c r="R69" s="173"/>
    </row>
    <row r="70" spans="2:18" s="1" customFormat="1" ht="19.5" hidden="1" thickBot="1">
      <c r="B70" s="50"/>
      <c r="C70" s="37"/>
      <c r="D70" s="51"/>
      <c r="E70" s="37"/>
      <c r="F70" s="44"/>
      <c r="G70" s="99"/>
      <c r="H70" s="98" t="e">
        <f>G70+#REF!</f>
        <v>#REF!</v>
      </c>
      <c r="I70" s="87"/>
      <c r="J70" s="78" t="e">
        <f>H70-I70</f>
        <v>#REF!</v>
      </c>
      <c r="K70" s="78"/>
      <c r="L70" s="78"/>
      <c r="M70" s="78"/>
      <c r="N70" s="86"/>
      <c r="O70" s="86"/>
      <c r="P70" s="118">
        <f t="shared" si="1"/>
        <v>0</v>
      </c>
      <c r="Q70" s="88"/>
      <c r="R70" s="173"/>
    </row>
    <row r="71" spans="2:18" s="1" customFormat="1" ht="26.25" customHeight="1" thickBot="1">
      <c r="B71" s="234" t="s">
        <v>80</v>
      </c>
      <c r="C71" s="234"/>
      <c r="D71" s="241"/>
      <c r="E71" s="234"/>
      <c r="F71" s="236" t="s">
        <v>15</v>
      </c>
      <c r="G71" s="237">
        <f>G74+G73</f>
        <v>27999</v>
      </c>
      <c r="H71" s="237">
        <f>H74</f>
        <v>0</v>
      </c>
      <c r="I71" s="237">
        <f>I74+I76</f>
        <v>0</v>
      </c>
      <c r="J71" s="237">
        <f>J74+J76</f>
        <v>0</v>
      </c>
      <c r="K71" s="237"/>
      <c r="L71" s="237">
        <f>L74+L73</f>
        <v>0</v>
      </c>
      <c r="M71" s="237">
        <f>M74+M73</f>
        <v>13057</v>
      </c>
      <c r="N71" s="238">
        <f>M71/G71*100</f>
        <v>46.633808350298224</v>
      </c>
      <c r="O71" s="238"/>
      <c r="P71" s="239">
        <f t="shared" si="1"/>
        <v>-14942</v>
      </c>
      <c r="Q71" s="191">
        <f>M71-L71</f>
        <v>13057</v>
      </c>
      <c r="R71" s="173"/>
    </row>
    <row r="72" spans="2:18" s="1" customFormat="1" ht="18.75" hidden="1">
      <c r="B72" s="153"/>
      <c r="C72" s="154"/>
      <c r="D72" s="155"/>
      <c r="E72" s="154"/>
      <c r="F72" s="156" t="s">
        <v>6</v>
      </c>
      <c r="G72" s="157"/>
      <c r="H72" s="158"/>
      <c r="I72" s="158"/>
      <c r="J72" s="158"/>
      <c r="K72" s="158"/>
      <c r="L72" s="158"/>
      <c r="M72" s="268"/>
      <c r="N72" s="188"/>
      <c r="O72" s="192"/>
      <c r="P72" s="118">
        <f t="shared" si="1"/>
        <v>0</v>
      </c>
      <c r="Q72" s="193"/>
      <c r="R72" s="173"/>
    </row>
    <row r="73" spans="2:18" s="1" customFormat="1" ht="19.5" thickBot="1">
      <c r="B73" s="34" t="s">
        <v>80</v>
      </c>
      <c r="C73" s="20" t="s">
        <v>81</v>
      </c>
      <c r="D73" s="46"/>
      <c r="E73" s="20"/>
      <c r="F73" s="22" t="s">
        <v>112</v>
      </c>
      <c r="G73" s="66">
        <v>27794</v>
      </c>
      <c r="H73" s="4"/>
      <c r="I73" s="4"/>
      <c r="J73" s="4"/>
      <c r="K73" s="4"/>
      <c r="L73" s="4"/>
      <c r="M73" s="7">
        <v>13057</v>
      </c>
      <c r="N73" s="107">
        <f aca="true" t="shared" si="3" ref="N73:N137">M73/G73*100</f>
        <v>46.97776498524861</v>
      </c>
      <c r="O73" s="107"/>
      <c r="P73" s="59">
        <f t="shared" si="1"/>
        <v>-14737</v>
      </c>
      <c r="Q73" s="194">
        <f>M73-L73</f>
        <v>13057</v>
      </c>
      <c r="R73" s="173"/>
    </row>
    <row r="74" spans="2:18" s="1" customFormat="1" ht="27" customHeight="1" thickBot="1">
      <c r="B74" s="121" t="s">
        <v>80</v>
      </c>
      <c r="C74" s="122" t="s">
        <v>82</v>
      </c>
      <c r="D74" s="123"/>
      <c r="E74" s="122"/>
      <c r="F74" s="195" t="s">
        <v>1</v>
      </c>
      <c r="G74" s="196">
        <v>205</v>
      </c>
      <c r="H74" s="196"/>
      <c r="I74" s="124"/>
      <c r="J74" s="125"/>
      <c r="K74" s="125"/>
      <c r="L74" s="125"/>
      <c r="M74" s="125">
        <v>0</v>
      </c>
      <c r="N74" s="197">
        <f t="shared" si="3"/>
        <v>0</v>
      </c>
      <c r="O74" s="197"/>
      <c r="P74" s="125">
        <f t="shared" si="1"/>
        <v>-205</v>
      </c>
      <c r="Q74" s="194">
        <f>M74-L74</f>
        <v>0</v>
      </c>
      <c r="R74" s="173"/>
    </row>
    <row r="75" spans="2:18" s="1" customFormat="1" ht="19.5" hidden="1" thickBot="1">
      <c r="B75" s="104"/>
      <c r="C75" s="41"/>
      <c r="D75" s="53"/>
      <c r="E75" s="41"/>
      <c r="F75" s="42"/>
      <c r="G75" s="89"/>
      <c r="H75" s="89"/>
      <c r="I75" s="90"/>
      <c r="J75" s="101"/>
      <c r="K75" s="101"/>
      <c r="L75" s="101"/>
      <c r="M75" s="101"/>
      <c r="N75" s="165" t="e">
        <f t="shared" si="3"/>
        <v>#DIV/0!</v>
      </c>
      <c r="O75" s="92"/>
      <c r="P75" s="164">
        <f t="shared" si="1"/>
        <v>0</v>
      </c>
      <c r="Q75" s="102"/>
      <c r="R75" s="173"/>
    </row>
    <row r="76" spans="2:18" s="1" customFormat="1" ht="19.5" hidden="1" thickBot="1">
      <c r="B76" s="36"/>
      <c r="C76" s="37"/>
      <c r="D76" s="51"/>
      <c r="E76" s="37"/>
      <c r="F76" s="44"/>
      <c r="G76" s="99"/>
      <c r="H76" s="78"/>
      <c r="I76" s="87"/>
      <c r="J76" s="87"/>
      <c r="K76" s="87"/>
      <c r="L76" s="87"/>
      <c r="M76" s="78"/>
      <c r="N76" s="198" t="e">
        <f t="shared" si="3"/>
        <v>#DIV/0!</v>
      </c>
      <c r="O76" s="86"/>
      <c r="P76" s="118">
        <f t="shared" si="1"/>
        <v>0</v>
      </c>
      <c r="Q76" s="94"/>
      <c r="R76" s="173"/>
    </row>
    <row r="77" spans="2:18" s="1" customFormat="1" ht="44.25" customHeight="1" thickBot="1">
      <c r="B77" s="234" t="s">
        <v>81</v>
      </c>
      <c r="C77" s="234"/>
      <c r="D77" s="241"/>
      <c r="E77" s="234"/>
      <c r="F77" s="236" t="s">
        <v>16</v>
      </c>
      <c r="G77" s="237">
        <f>G78+G96+G104+G114</f>
        <v>372904</v>
      </c>
      <c r="H77" s="237">
        <f>H78+H96+H104+H114+H93</f>
        <v>0</v>
      </c>
      <c r="I77" s="237">
        <f>I78+I96+I104+I114+I93</f>
        <v>0</v>
      </c>
      <c r="J77" s="237">
        <f>J78+J96+J104+J114+J93</f>
        <v>0</v>
      </c>
      <c r="K77" s="237"/>
      <c r="L77" s="237">
        <f>L78+L96+L104+L114</f>
        <v>0</v>
      </c>
      <c r="M77" s="273">
        <f>M78+M96+M104+M114</f>
        <v>139702</v>
      </c>
      <c r="N77" s="238">
        <f t="shared" si="3"/>
        <v>37.46326132194881</v>
      </c>
      <c r="O77" s="238" t="e">
        <f>M77/L77*100</f>
        <v>#DIV/0!</v>
      </c>
      <c r="P77" s="239">
        <f t="shared" si="1"/>
        <v>-233202</v>
      </c>
      <c r="Q77" s="199">
        <f>Q78+Q96+Q104+Q114</f>
        <v>139702</v>
      </c>
      <c r="R77" s="173"/>
    </row>
    <row r="78" spans="2:18" s="1" customFormat="1" ht="18.75">
      <c r="B78" s="186" t="s">
        <v>81</v>
      </c>
      <c r="C78" s="115" t="s">
        <v>80</v>
      </c>
      <c r="D78" s="116"/>
      <c r="E78" s="115"/>
      <c r="F78" s="200" t="s">
        <v>17</v>
      </c>
      <c r="G78" s="157">
        <v>1547</v>
      </c>
      <c r="H78" s="157"/>
      <c r="I78" s="117"/>
      <c r="J78" s="118"/>
      <c r="K78" s="118"/>
      <c r="L78" s="117"/>
      <c r="M78" s="118">
        <v>0</v>
      </c>
      <c r="N78" s="165">
        <f t="shared" si="3"/>
        <v>0</v>
      </c>
      <c r="O78" s="188" t="e">
        <f>M78/L78*100</f>
        <v>#DIV/0!</v>
      </c>
      <c r="P78" s="118">
        <f t="shared" si="1"/>
        <v>-1547</v>
      </c>
      <c r="Q78" s="189">
        <f>M78-L78</f>
        <v>0</v>
      </c>
      <c r="R78" s="173"/>
    </row>
    <row r="79" spans="2:18" s="1" customFormat="1" ht="18.75" hidden="1">
      <c r="B79" s="34"/>
      <c r="C79" s="20"/>
      <c r="D79" s="46"/>
      <c r="E79" s="20"/>
      <c r="F79" s="22"/>
      <c r="G79" s="66"/>
      <c r="H79" s="66"/>
      <c r="I79" s="8"/>
      <c r="J79" s="59"/>
      <c r="K79" s="59"/>
      <c r="L79" s="59"/>
      <c r="M79" s="59"/>
      <c r="N79" s="107" t="e">
        <f t="shared" si="3"/>
        <v>#DIV/0!</v>
      </c>
      <c r="O79" s="107"/>
      <c r="P79" s="59">
        <f t="shared" si="1"/>
        <v>0</v>
      </c>
      <c r="Q79" s="109"/>
      <c r="R79" s="173"/>
    </row>
    <row r="80" spans="2:18" s="1" customFormat="1" ht="18.75" hidden="1">
      <c r="B80" s="34"/>
      <c r="C80" s="20"/>
      <c r="D80" s="46"/>
      <c r="E80" s="20"/>
      <c r="F80" s="30"/>
      <c r="G80" s="66"/>
      <c r="H80" s="66"/>
      <c r="I80" s="8"/>
      <c r="J80" s="59"/>
      <c r="K80" s="59"/>
      <c r="L80" s="59"/>
      <c r="M80" s="59"/>
      <c r="N80" s="107" t="e">
        <f t="shared" si="3"/>
        <v>#DIV/0!</v>
      </c>
      <c r="O80" s="107"/>
      <c r="P80" s="59">
        <f aca="true" t="shared" si="4" ref="P80:P143">M80-G80</f>
        <v>0</v>
      </c>
      <c r="Q80" s="109"/>
      <c r="R80" s="173"/>
    </row>
    <row r="81" spans="2:18" s="1" customFormat="1" ht="18.75" hidden="1">
      <c r="B81" s="34"/>
      <c r="C81" s="20"/>
      <c r="D81" s="46"/>
      <c r="E81" s="20"/>
      <c r="F81" s="30"/>
      <c r="G81" s="66"/>
      <c r="H81" s="66"/>
      <c r="I81" s="8"/>
      <c r="J81" s="59"/>
      <c r="K81" s="59"/>
      <c r="L81" s="59"/>
      <c r="M81" s="59"/>
      <c r="N81" s="107" t="e">
        <f t="shared" si="3"/>
        <v>#DIV/0!</v>
      </c>
      <c r="O81" s="107"/>
      <c r="P81" s="59">
        <f t="shared" si="4"/>
        <v>0</v>
      </c>
      <c r="Q81" s="109"/>
      <c r="R81" s="173"/>
    </row>
    <row r="82" spans="2:18" s="1" customFormat="1" ht="18.75" hidden="1">
      <c r="B82" s="34"/>
      <c r="C82" s="20"/>
      <c r="D82" s="46"/>
      <c r="E82" s="20"/>
      <c r="F82" s="30"/>
      <c r="G82" s="66"/>
      <c r="H82" s="66"/>
      <c r="I82" s="8"/>
      <c r="J82" s="59"/>
      <c r="K82" s="59"/>
      <c r="L82" s="59"/>
      <c r="M82" s="59"/>
      <c r="N82" s="107" t="e">
        <f t="shared" si="3"/>
        <v>#DIV/0!</v>
      </c>
      <c r="O82" s="107"/>
      <c r="P82" s="59">
        <f t="shared" si="4"/>
        <v>0</v>
      </c>
      <c r="Q82" s="109"/>
      <c r="R82" s="173"/>
    </row>
    <row r="83" spans="2:18" s="1" customFormat="1" ht="18.75" hidden="1">
      <c r="B83" s="34"/>
      <c r="C83" s="20"/>
      <c r="D83" s="46"/>
      <c r="E83" s="20"/>
      <c r="F83" s="22"/>
      <c r="G83" s="66"/>
      <c r="H83" s="66"/>
      <c r="I83" s="8"/>
      <c r="J83" s="59"/>
      <c r="K83" s="59"/>
      <c r="L83" s="8"/>
      <c r="M83" s="59"/>
      <c r="N83" s="107" t="e">
        <f t="shared" si="3"/>
        <v>#DIV/0!</v>
      </c>
      <c r="O83" s="107"/>
      <c r="P83" s="59">
        <f t="shared" si="4"/>
        <v>0</v>
      </c>
      <c r="Q83" s="108"/>
      <c r="R83" s="173"/>
    </row>
    <row r="84" spans="2:18" s="1" customFormat="1" ht="18.75" hidden="1">
      <c r="B84" s="34"/>
      <c r="C84" s="20"/>
      <c r="D84" s="46"/>
      <c r="E84" s="20"/>
      <c r="F84" s="30"/>
      <c r="G84" s="67"/>
      <c r="H84" s="59"/>
      <c r="I84" s="8"/>
      <c r="J84" s="59"/>
      <c r="K84" s="59"/>
      <c r="L84" s="59"/>
      <c r="M84" s="59"/>
      <c r="N84" s="107" t="e">
        <f t="shared" si="3"/>
        <v>#DIV/0!</v>
      </c>
      <c r="O84" s="107"/>
      <c r="P84" s="59">
        <f t="shared" si="4"/>
        <v>0</v>
      </c>
      <c r="Q84" s="108"/>
      <c r="R84" s="173"/>
    </row>
    <row r="85" spans="2:18" s="1" customFormat="1" ht="18.75" hidden="1">
      <c r="B85" s="34"/>
      <c r="C85" s="20"/>
      <c r="D85" s="46"/>
      <c r="E85" s="20"/>
      <c r="F85" s="30"/>
      <c r="G85" s="67"/>
      <c r="H85" s="59"/>
      <c r="I85" s="8"/>
      <c r="J85" s="59"/>
      <c r="K85" s="59"/>
      <c r="L85" s="59"/>
      <c r="M85" s="59"/>
      <c r="N85" s="107" t="e">
        <f t="shared" si="3"/>
        <v>#DIV/0!</v>
      </c>
      <c r="O85" s="107"/>
      <c r="P85" s="59">
        <f t="shared" si="4"/>
        <v>0</v>
      </c>
      <c r="Q85" s="108"/>
      <c r="R85" s="173"/>
    </row>
    <row r="86" spans="2:18" s="1" customFormat="1" ht="18.75" hidden="1">
      <c r="B86" s="34"/>
      <c r="C86" s="20"/>
      <c r="D86" s="46"/>
      <c r="E86" s="20"/>
      <c r="F86" s="30"/>
      <c r="G86" s="67"/>
      <c r="H86" s="59"/>
      <c r="I86" s="8"/>
      <c r="J86" s="59"/>
      <c r="K86" s="59"/>
      <c r="L86" s="59"/>
      <c r="M86" s="59"/>
      <c r="N86" s="107" t="e">
        <f t="shared" si="3"/>
        <v>#DIV/0!</v>
      </c>
      <c r="O86" s="107"/>
      <c r="P86" s="59">
        <f t="shared" si="4"/>
        <v>0</v>
      </c>
      <c r="Q86" s="108"/>
      <c r="R86" s="173"/>
    </row>
    <row r="87" spans="2:18" s="1" customFormat="1" ht="18.75" hidden="1">
      <c r="B87" s="34"/>
      <c r="C87" s="20"/>
      <c r="D87" s="46"/>
      <c r="E87" s="20"/>
      <c r="F87" s="30"/>
      <c r="G87" s="67"/>
      <c r="H87" s="59"/>
      <c r="I87" s="8"/>
      <c r="J87" s="59"/>
      <c r="K87" s="59"/>
      <c r="L87" s="59"/>
      <c r="M87" s="59"/>
      <c r="N87" s="107" t="e">
        <f t="shared" si="3"/>
        <v>#DIV/0!</v>
      </c>
      <c r="O87" s="107"/>
      <c r="P87" s="59">
        <f t="shared" si="4"/>
        <v>0</v>
      </c>
      <c r="Q87" s="108"/>
      <c r="R87" s="173"/>
    </row>
    <row r="88" spans="2:18" s="1" customFormat="1" ht="18.75" hidden="1">
      <c r="B88" s="34"/>
      <c r="C88" s="20"/>
      <c r="D88" s="46"/>
      <c r="E88" s="20"/>
      <c r="F88" s="30"/>
      <c r="G88" s="67"/>
      <c r="H88" s="59"/>
      <c r="I88" s="8"/>
      <c r="J88" s="59"/>
      <c r="K88" s="59"/>
      <c r="L88" s="59"/>
      <c r="M88" s="59"/>
      <c r="N88" s="107" t="e">
        <f t="shared" si="3"/>
        <v>#DIV/0!</v>
      </c>
      <c r="O88" s="107"/>
      <c r="P88" s="59">
        <f t="shared" si="4"/>
        <v>0</v>
      </c>
      <c r="Q88" s="108"/>
      <c r="R88" s="173"/>
    </row>
    <row r="89" spans="2:18" s="1" customFormat="1" ht="45.75" customHeight="1" hidden="1">
      <c r="B89" s="34"/>
      <c r="C89" s="20"/>
      <c r="D89" s="46"/>
      <c r="E89" s="20"/>
      <c r="F89" s="30"/>
      <c r="G89" s="67"/>
      <c r="H89" s="59"/>
      <c r="I89" s="8"/>
      <c r="J89" s="59"/>
      <c r="K89" s="59"/>
      <c r="L89" s="59"/>
      <c r="M89" s="59"/>
      <c r="N89" s="107" t="e">
        <f t="shared" si="3"/>
        <v>#DIV/0!</v>
      </c>
      <c r="O89" s="107"/>
      <c r="P89" s="59">
        <f t="shared" si="4"/>
        <v>0</v>
      </c>
      <c r="Q89" s="108"/>
      <c r="R89" s="173"/>
    </row>
    <row r="90" spans="2:18" s="1" customFormat="1" ht="18.75" hidden="1">
      <c r="B90" s="34"/>
      <c r="C90" s="20"/>
      <c r="D90" s="46"/>
      <c r="E90" s="20"/>
      <c r="F90" s="30"/>
      <c r="G90" s="67"/>
      <c r="H90" s="59"/>
      <c r="I90" s="8"/>
      <c r="J90" s="59"/>
      <c r="K90" s="59"/>
      <c r="L90" s="59"/>
      <c r="M90" s="59"/>
      <c r="N90" s="107" t="e">
        <f t="shared" si="3"/>
        <v>#DIV/0!</v>
      </c>
      <c r="O90" s="107"/>
      <c r="P90" s="59">
        <f t="shared" si="4"/>
        <v>0</v>
      </c>
      <c r="Q90" s="108"/>
      <c r="R90" s="173"/>
    </row>
    <row r="91" spans="2:18" s="1" customFormat="1" ht="18.75" hidden="1">
      <c r="B91" s="34"/>
      <c r="C91" s="20"/>
      <c r="D91" s="46"/>
      <c r="E91" s="20"/>
      <c r="F91" s="22"/>
      <c r="G91" s="66"/>
      <c r="H91" s="66"/>
      <c r="I91" s="8"/>
      <c r="J91" s="59"/>
      <c r="K91" s="59"/>
      <c r="L91" s="8"/>
      <c r="M91" s="59"/>
      <c r="N91" s="107" t="e">
        <f t="shared" si="3"/>
        <v>#DIV/0!</v>
      </c>
      <c r="O91" s="107"/>
      <c r="P91" s="59">
        <f t="shared" si="4"/>
        <v>0</v>
      </c>
      <c r="Q91" s="108"/>
      <c r="R91" s="173"/>
    </row>
    <row r="92" spans="2:18" s="1" customFormat="1" ht="18.75" hidden="1">
      <c r="B92" s="34"/>
      <c r="C92" s="20"/>
      <c r="D92" s="46"/>
      <c r="E92" s="20"/>
      <c r="F92" s="30"/>
      <c r="G92" s="67"/>
      <c r="H92" s="59"/>
      <c r="I92" s="8"/>
      <c r="J92" s="59"/>
      <c r="K92" s="59"/>
      <c r="L92" s="59"/>
      <c r="M92" s="59"/>
      <c r="N92" s="107" t="e">
        <f t="shared" si="3"/>
        <v>#DIV/0!</v>
      </c>
      <c r="O92" s="107"/>
      <c r="P92" s="59">
        <f t="shared" si="4"/>
        <v>0</v>
      </c>
      <c r="Q92" s="108"/>
      <c r="R92" s="173"/>
    </row>
    <row r="93" spans="2:18" s="1" customFormat="1" ht="18.75" hidden="1">
      <c r="B93" s="34" t="s">
        <v>81</v>
      </c>
      <c r="C93" s="20" t="s">
        <v>82</v>
      </c>
      <c r="D93" s="46"/>
      <c r="E93" s="20"/>
      <c r="F93" s="22" t="s">
        <v>18</v>
      </c>
      <c r="G93" s="66"/>
      <c r="H93" s="66"/>
      <c r="I93" s="8"/>
      <c r="J93" s="59"/>
      <c r="K93" s="59"/>
      <c r="L93" s="59"/>
      <c r="M93" s="59"/>
      <c r="N93" s="107" t="e">
        <f t="shared" si="3"/>
        <v>#DIV/0!</v>
      </c>
      <c r="O93" s="107"/>
      <c r="P93" s="59">
        <f t="shared" si="4"/>
        <v>0</v>
      </c>
      <c r="Q93" s="110"/>
      <c r="R93" s="173"/>
    </row>
    <row r="94" spans="2:18" s="1" customFormat="1" ht="18.75" hidden="1">
      <c r="B94" s="34" t="s">
        <v>81</v>
      </c>
      <c r="C94" s="20" t="s">
        <v>82</v>
      </c>
      <c r="D94" s="46" t="s">
        <v>72</v>
      </c>
      <c r="E94" s="20"/>
      <c r="F94" s="22" t="s">
        <v>71</v>
      </c>
      <c r="G94" s="66"/>
      <c r="H94" s="66"/>
      <c r="I94" s="8"/>
      <c r="J94" s="59"/>
      <c r="K94" s="59"/>
      <c r="L94" s="59"/>
      <c r="M94" s="59"/>
      <c r="N94" s="107" t="e">
        <f t="shared" si="3"/>
        <v>#DIV/0!</v>
      </c>
      <c r="O94" s="107"/>
      <c r="P94" s="59">
        <f t="shared" si="4"/>
        <v>0</v>
      </c>
      <c r="Q94" s="110"/>
      <c r="R94" s="173"/>
    </row>
    <row r="95" spans="2:18" s="1" customFormat="1" ht="39.75" customHeight="1" hidden="1">
      <c r="B95" s="34" t="s">
        <v>81</v>
      </c>
      <c r="C95" s="20" t="s">
        <v>82</v>
      </c>
      <c r="D95" s="46" t="s">
        <v>72</v>
      </c>
      <c r="E95" s="20" t="s">
        <v>73</v>
      </c>
      <c r="F95" s="30" t="s">
        <v>74</v>
      </c>
      <c r="G95" s="67"/>
      <c r="H95" s="59"/>
      <c r="I95" s="8"/>
      <c r="J95" s="8"/>
      <c r="K95" s="8"/>
      <c r="L95" s="8"/>
      <c r="M95" s="59"/>
      <c r="N95" s="107" t="e">
        <f t="shared" si="3"/>
        <v>#DIV/0!</v>
      </c>
      <c r="O95" s="107"/>
      <c r="P95" s="59">
        <f t="shared" si="4"/>
        <v>0</v>
      </c>
      <c r="Q95" s="110"/>
      <c r="R95" s="173"/>
    </row>
    <row r="96" spans="2:18" s="1" customFormat="1" ht="41.25" customHeight="1">
      <c r="B96" s="34" t="s">
        <v>81</v>
      </c>
      <c r="C96" s="20" t="s">
        <v>87</v>
      </c>
      <c r="D96" s="46"/>
      <c r="E96" s="20"/>
      <c r="F96" s="22" t="s">
        <v>97</v>
      </c>
      <c r="G96" s="66">
        <v>97889</v>
      </c>
      <c r="H96" s="66"/>
      <c r="I96" s="8"/>
      <c r="J96" s="59"/>
      <c r="K96" s="59"/>
      <c r="L96" s="8"/>
      <c r="M96" s="59">
        <v>40081</v>
      </c>
      <c r="N96" s="107">
        <f t="shared" si="3"/>
        <v>40.94535647519129</v>
      </c>
      <c r="O96" s="107" t="e">
        <f>M96/L96*100</f>
        <v>#DIV/0!</v>
      </c>
      <c r="P96" s="59">
        <f t="shared" si="4"/>
        <v>-57808</v>
      </c>
      <c r="Q96" s="108">
        <f>M96-L96</f>
        <v>40081</v>
      </c>
      <c r="R96" s="173"/>
    </row>
    <row r="97" spans="2:18" s="1" customFormat="1" ht="23.25" customHeight="1" hidden="1">
      <c r="B97" s="34"/>
      <c r="C97" s="20"/>
      <c r="D97" s="46"/>
      <c r="E97" s="20"/>
      <c r="F97" s="22"/>
      <c r="G97" s="66"/>
      <c r="H97" s="66"/>
      <c r="I97" s="8"/>
      <c r="J97" s="59"/>
      <c r="K97" s="59"/>
      <c r="L97" s="8"/>
      <c r="M97" s="59"/>
      <c r="N97" s="107" t="e">
        <f t="shared" si="3"/>
        <v>#DIV/0!</v>
      </c>
      <c r="O97" s="107"/>
      <c r="P97" s="59">
        <f t="shared" si="4"/>
        <v>0</v>
      </c>
      <c r="Q97" s="108"/>
      <c r="R97" s="173"/>
    </row>
    <row r="98" spans="2:18" s="1" customFormat="1" ht="23.25" customHeight="1" hidden="1">
      <c r="B98" s="34"/>
      <c r="C98" s="20"/>
      <c r="D98" s="46"/>
      <c r="E98" s="20"/>
      <c r="F98" s="30"/>
      <c r="G98" s="67"/>
      <c r="H98" s="59"/>
      <c r="I98" s="8"/>
      <c r="J98" s="59"/>
      <c r="K98" s="59"/>
      <c r="L98" s="59"/>
      <c r="M98" s="59"/>
      <c r="N98" s="107" t="e">
        <f t="shared" si="3"/>
        <v>#DIV/0!</v>
      </c>
      <c r="O98" s="107"/>
      <c r="P98" s="59">
        <f t="shared" si="4"/>
        <v>0</v>
      </c>
      <c r="Q98" s="108"/>
      <c r="R98" s="173"/>
    </row>
    <row r="99" spans="2:18" s="1" customFormat="1" ht="25.5" customHeight="1" hidden="1">
      <c r="B99" s="34"/>
      <c r="C99" s="20"/>
      <c r="D99" s="46"/>
      <c r="E99" s="20"/>
      <c r="F99" s="30"/>
      <c r="G99" s="67"/>
      <c r="H99" s="59"/>
      <c r="I99" s="8"/>
      <c r="J99" s="59"/>
      <c r="K99" s="59"/>
      <c r="L99" s="59"/>
      <c r="M99" s="59"/>
      <c r="N99" s="107" t="e">
        <f t="shared" si="3"/>
        <v>#DIV/0!</v>
      </c>
      <c r="O99" s="107"/>
      <c r="P99" s="59">
        <f t="shared" si="4"/>
        <v>0</v>
      </c>
      <c r="Q99" s="108"/>
      <c r="R99" s="173"/>
    </row>
    <row r="100" spans="2:18" s="1" customFormat="1" ht="24.75" customHeight="1" hidden="1">
      <c r="B100" s="34"/>
      <c r="C100" s="20"/>
      <c r="D100" s="46"/>
      <c r="E100" s="20"/>
      <c r="F100" s="30"/>
      <c r="G100" s="67"/>
      <c r="H100" s="59"/>
      <c r="I100" s="8"/>
      <c r="J100" s="59"/>
      <c r="K100" s="59"/>
      <c r="L100" s="59"/>
      <c r="M100" s="59"/>
      <c r="N100" s="107" t="e">
        <f t="shared" si="3"/>
        <v>#DIV/0!</v>
      </c>
      <c r="O100" s="107"/>
      <c r="P100" s="59">
        <f t="shared" si="4"/>
        <v>0</v>
      </c>
      <c r="Q100" s="108"/>
      <c r="R100" s="173"/>
    </row>
    <row r="101" spans="2:18" s="1" customFormat="1" ht="59.25" customHeight="1" hidden="1">
      <c r="B101" s="34"/>
      <c r="C101" s="20"/>
      <c r="D101" s="46"/>
      <c r="E101" s="20"/>
      <c r="F101" s="30"/>
      <c r="G101" s="67"/>
      <c r="H101" s="59"/>
      <c r="I101" s="8"/>
      <c r="J101" s="59"/>
      <c r="K101" s="59"/>
      <c r="L101" s="59"/>
      <c r="M101" s="59"/>
      <c r="N101" s="107" t="e">
        <f t="shared" si="3"/>
        <v>#DIV/0!</v>
      </c>
      <c r="O101" s="107"/>
      <c r="P101" s="59">
        <f t="shared" si="4"/>
        <v>0</v>
      </c>
      <c r="Q101" s="108"/>
      <c r="R101" s="173"/>
    </row>
    <row r="102" spans="2:18" s="1" customFormat="1" ht="21.75" customHeight="1" hidden="1">
      <c r="B102" s="34"/>
      <c r="C102" s="20"/>
      <c r="D102" s="46"/>
      <c r="E102" s="20"/>
      <c r="F102" s="22"/>
      <c r="G102" s="66"/>
      <c r="H102" s="66"/>
      <c r="I102" s="8"/>
      <c r="J102" s="59"/>
      <c r="K102" s="59"/>
      <c r="L102" s="59"/>
      <c r="M102" s="59"/>
      <c r="N102" s="107" t="e">
        <f t="shared" si="3"/>
        <v>#DIV/0!</v>
      </c>
      <c r="O102" s="107"/>
      <c r="P102" s="59">
        <f t="shared" si="4"/>
        <v>0</v>
      </c>
      <c r="Q102" s="108"/>
      <c r="R102" s="173"/>
    </row>
    <row r="103" spans="2:18" s="1" customFormat="1" ht="39.75" customHeight="1" hidden="1" thickBot="1">
      <c r="B103" s="34"/>
      <c r="C103" s="20"/>
      <c r="D103" s="46"/>
      <c r="E103" s="20"/>
      <c r="F103" s="30"/>
      <c r="G103" s="67"/>
      <c r="H103" s="59"/>
      <c r="I103" s="8"/>
      <c r="J103" s="59"/>
      <c r="K103" s="59"/>
      <c r="L103" s="59"/>
      <c r="M103" s="59"/>
      <c r="N103" s="107" t="e">
        <f t="shared" si="3"/>
        <v>#DIV/0!</v>
      </c>
      <c r="O103" s="107"/>
      <c r="P103" s="59">
        <f t="shared" si="4"/>
        <v>0</v>
      </c>
      <c r="Q103" s="108"/>
      <c r="R103" s="173"/>
    </row>
    <row r="104" spans="2:18" s="1" customFormat="1" ht="23.25" customHeight="1">
      <c r="B104" s="34" t="s">
        <v>81</v>
      </c>
      <c r="C104" s="20" t="s">
        <v>88</v>
      </c>
      <c r="D104" s="46"/>
      <c r="E104" s="20"/>
      <c r="F104" s="22" t="s">
        <v>98</v>
      </c>
      <c r="G104" s="66">
        <v>122681</v>
      </c>
      <c r="H104" s="66"/>
      <c r="I104" s="8"/>
      <c r="J104" s="59"/>
      <c r="K104" s="59"/>
      <c r="L104" s="8"/>
      <c r="M104" s="59">
        <v>40123</v>
      </c>
      <c r="N104" s="107">
        <f t="shared" si="3"/>
        <v>32.70514586610804</v>
      </c>
      <c r="O104" s="107" t="e">
        <f>M104/L104*100</f>
        <v>#DIV/0!</v>
      </c>
      <c r="P104" s="59">
        <f t="shared" si="4"/>
        <v>-82558</v>
      </c>
      <c r="Q104" s="108">
        <f>M104-L104</f>
        <v>40123</v>
      </c>
      <c r="R104" s="173"/>
    </row>
    <row r="105" spans="2:18" s="1" customFormat="1" ht="27.75" customHeight="1" hidden="1">
      <c r="B105" s="34"/>
      <c r="C105" s="20"/>
      <c r="D105" s="46"/>
      <c r="E105" s="20"/>
      <c r="F105" s="22"/>
      <c r="G105" s="66"/>
      <c r="H105" s="66"/>
      <c r="I105" s="8"/>
      <c r="J105" s="59"/>
      <c r="K105" s="59"/>
      <c r="L105" s="8"/>
      <c r="M105" s="59"/>
      <c r="N105" s="107" t="e">
        <f t="shared" si="3"/>
        <v>#DIV/0!</v>
      </c>
      <c r="O105" s="107"/>
      <c r="P105" s="59">
        <f t="shared" si="4"/>
        <v>0</v>
      </c>
      <c r="Q105" s="108"/>
      <c r="R105" s="173"/>
    </row>
    <row r="106" spans="2:18" s="1" customFormat="1" ht="24" customHeight="1" hidden="1">
      <c r="B106" s="34"/>
      <c r="C106" s="20"/>
      <c r="D106" s="46"/>
      <c r="E106" s="20"/>
      <c r="F106" s="30"/>
      <c r="G106" s="66"/>
      <c r="H106" s="59"/>
      <c r="I106" s="8"/>
      <c r="J106" s="59"/>
      <c r="K106" s="59"/>
      <c r="L106" s="59"/>
      <c r="M106" s="59"/>
      <c r="N106" s="107" t="e">
        <f t="shared" si="3"/>
        <v>#DIV/0!</v>
      </c>
      <c r="O106" s="107"/>
      <c r="P106" s="59">
        <f t="shared" si="4"/>
        <v>0</v>
      </c>
      <c r="Q106" s="108"/>
      <c r="R106" s="173"/>
    </row>
    <row r="107" spans="2:18" s="1" customFormat="1" ht="27.75" customHeight="1" hidden="1">
      <c r="B107" s="34"/>
      <c r="C107" s="20"/>
      <c r="D107" s="46"/>
      <c r="E107" s="20"/>
      <c r="F107" s="30"/>
      <c r="G107" s="66"/>
      <c r="H107" s="59"/>
      <c r="I107" s="8"/>
      <c r="J107" s="59"/>
      <c r="K107" s="59"/>
      <c r="L107" s="59"/>
      <c r="M107" s="59"/>
      <c r="N107" s="107" t="e">
        <f t="shared" si="3"/>
        <v>#DIV/0!</v>
      </c>
      <c r="O107" s="107"/>
      <c r="P107" s="59">
        <f t="shared" si="4"/>
        <v>0</v>
      </c>
      <c r="Q107" s="108"/>
      <c r="R107" s="173"/>
    </row>
    <row r="108" spans="2:18" s="1" customFormat="1" ht="41.25" customHeight="1" hidden="1">
      <c r="B108" s="34"/>
      <c r="C108" s="20"/>
      <c r="D108" s="46"/>
      <c r="E108" s="20"/>
      <c r="F108" s="30"/>
      <c r="G108" s="66"/>
      <c r="H108" s="59"/>
      <c r="I108" s="8"/>
      <c r="J108" s="59"/>
      <c r="K108" s="59"/>
      <c r="L108" s="59"/>
      <c r="M108" s="59"/>
      <c r="N108" s="107" t="e">
        <f t="shared" si="3"/>
        <v>#DIV/0!</v>
      </c>
      <c r="O108" s="107"/>
      <c r="P108" s="59">
        <f t="shared" si="4"/>
        <v>0</v>
      </c>
      <c r="Q108" s="108"/>
      <c r="R108" s="173"/>
    </row>
    <row r="109" spans="2:18" s="1" customFormat="1" ht="27.75" customHeight="1" hidden="1">
      <c r="B109" s="34"/>
      <c r="C109" s="20"/>
      <c r="D109" s="46"/>
      <c r="E109" s="20"/>
      <c r="F109" s="30"/>
      <c r="G109" s="66"/>
      <c r="H109" s="59"/>
      <c r="I109" s="8"/>
      <c r="J109" s="59"/>
      <c r="K109" s="59"/>
      <c r="L109" s="59"/>
      <c r="M109" s="59"/>
      <c r="N109" s="107" t="e">
        <f t="shared" si="3"/>
        <v>#DIV/0!</v>
      </c>
      <c r="O109" s="107"/>
      <c r="P109" s="59">
        <f t="shared" si="4"/>
        <v>0</v>
      </c>
      <c r="Q109" s="108"/>
      <c r="R109" s="173"/>
    </row>
    <row r="110" spans="2:18" s="1" customFormat="1" ht="51.75" customHeight="1" hidden="1">
      <c r="B110" s="34"/>
      <c r="C110" s="20"/>
      <c r="D110" s="46"/>
      <c r="E110" s="20"/>
      <c r="F110" s="30"/>
      <c r="G110" s="66"/>
      <c r="H110" s="59"/>
      <c r="I110" s="8"/>
      <c r="J110" s="59"/>
      <c r="K110" s="59"/>
      <c r="L110" s="59"/>
      <c r="M110" s="59"/>
      <c r="N110" s="107" t="e">
        <f t="shared" si="3"/>
        <v>#DIV/0!</v>
      </c>
      <c r="O110" s="107"/>
      <c r="P110" s="59">
        <f t="shared" si="4"/>
        <v>0</v>
      </c>
      <c r="Q110" s="108"/>
      <c r="R110" s="173"/>
    </row>
    <row r="111" spans="2:18" s="1" customFormat="1" ht="56.25" customHeight="1" hidden="1">
      <c r="B111" s="34"/>
      <c r="C111" s="20"/>
      <c r="D111" s="46"/>
      <c r="E111" s="20"/>
      <c r="F111" s="30"/>
      <c r="G111" s="66"/>
      <c r="H111" s="59"/>
      <c r="I111" s="8"/>
      <c r="J111" s="59"/>
      <c r="K111" s="59"/>
      <c r="L111" s="59"/>
      <c r="M111" s="59"/>
      <c r="N111" s="107" t="e">
        <f t="shared" si="3"/>
        <v>#DIV/0!</v>
      </c>
      <c r="O111" s="107"/>
      <c r="P111" s="59">
        <f t="shared" si="4"/>
        <v>0</v>
      </c>
      <c r="Q111" s="108"/>
      <c r="R111" s="173"/>
    </row>
    <row r="112" spans="2:18" s="1" customFormat="1" ht="27.75" customHeight="1" hidden="1">
      <c r="B112" s="34"/>
      <c r="C112" s="20"/>
      <c r="D112" s="46"/>
      <c r="E112" s="20"/>
      <c r="F112" s="22"/>
      <c r="G112" s="66"/>
      <c r="H112" s="66"/>
      <c r="I112" s="8"/>
      <c r="J112" s="59"/>
      <c r="K112" s="59"/>
      <c r="L112" s="8"/>
      <c r="M112" s="59"/>
      <c r="N112" s="107" t="e">
        <f t="shared" si="3"/>
        <v>#DIV/0!</v>
      </c>
      <c r="O112" s="107"/>
      <c r="P112" s="59">
        <f t="shared" si="4"/>
        <v>0</v>
      </c>
      <c r="Q112" s="108"/>
      <c r="R112" s="173"/>
    </row>
    <row r="113" spans="2:18" s="1" customFormat="1" ht="197.25" customHeight="1" hidden="1">
      <c r="B113" s="34"/>
      <c r="C113" s="20"/>
      <c r="D113" s="46"/>
      <c r="E113" s="20"/>
      <c r="F113" s="30"/>
      <c r="G113" s="67"/>
      <c r="H113" s="59"/>
      <c r="I113" s="8"/>
      <c r="J113" s="59"/>
      <c r="K113" s="59"/>
      <c r="L113" s="59"/>
      <c r="M113" s="59"/>
      <c r="N113" s="107" t="e">
        <f t="shared" si="3"/>
        <v>#DIV/0!</v>
      </c>
      <c r="O113" s="107"/>
      <c r="P113" s="59">
        <f t="shared" si="4"/>
        <v>0</v>
      </c>
      <c r="Q113" s="108"/>
      <c r="R113" s="173"/>
    </row>
    <row r="114" spans="2:18" s="1" customFormat="1" ht="43.5" customHeight="1" thickBot="1">
      <c r="B114" s="34" t="s">
        <v>81</v>
      </c>
      <c r="C114" s="20" t="s">
        <v>96</v>
      </c>
      <c r="D114" s="46"/>
      <c r="E114" s="20"/>
      <c r="F114" s="22" t="s">
        <v>19</v>
      </c>
      <c r="G114" s="66">
        <v>150787</v>
      </c>
      <c r="H114" s="66"/>
      <c r="I114" s="8"/>
      <c r="J114" s="59"/>
      <c r="K114" s="59"/>
      <c r="L114" s="8"/>
      <c r="M114" s="59">
        <v>59498</v>
      </c>
      <c r="N114" s="107">
        <f t="shared" si="3"/>
        <v>39.45830874014338</v>
      </c>
      <c r="O114" s="107" t="e">
        <f>M114/L114*100</f>
        <v>#DIV/0!</v>
      </c>
      <c r="P114" s="125">
        <f t="shared" si="4"/>
        <v>-91289</v>
      </c>
      <c r="Q114" s="108">
        <f>M114-L114</f>
        <v>59498</v>
      </c>
      <c r="R114" s="173"/>
    </row>
    <row r="115" spans="2:18" s="1" customFormat="1" ht="21.75" customHeight="1" hidden="1" thickBot="1">
      <c r="B115" s="49"/>
      <c r="C115" s="25"/>
      <c r="D115" s="47"/>
      <c r="E115" s="25"/>
      <c r="F115" s="21"/>
      <c r="G115" s="69"/>
      <c r="H115" s="62"/>
      <c r="I115" s="18"/>
      <c r="J115" s="17"/>
      <c r="K115" s="17"/>
      <c r="L115" s="17"/>
      <c r="M115" s="59"/>
      <c r="N115" s="107" t="e">
        <f t="shared" si="3"/>
        <v>#DIV/0!</v>
      </c>
      <c r="O115" s="65"/>
      <c r="P115" s="118">
        <f t="shared" si="4"/>
        <v>0</v>
      </c>
      <c r="Q115" s="58"/>
      <c r="R115" s="173"/>
    </row>
    <row r="116" spans="2:18" s="1" customFormat="1" ht="31.5" customHeight="1" hidden="1" thickBot="1">
      <c r="B116" s="35"/>
      <c r="C116" s="25"/>
      <c r="D116" s="47"/>
      <c r="E116" s="25"/>
      <c r="F116" s="24" t="s">
        <v>99</v>
      </c>
      <c r="G116" s="69"/>
      <c r="H116" s="69"/>
      <c r="I116" s="18"/>
      <c r="J116" s="17"/>
      <c r="K116" s="17"/>
      <c r="L116" s="17">
        <v>500</v>
      </c>
      <c r="M116" s="61">
        <v>421</v>
      </c>
      <c r="N116" s="107" t="e">
        <f t="shared" si="3"/>
        <v>#DIV/0!</v>
      </c>
      <c r="O116" s="119">
        <f>M116/L116*100</f>
        <v>84.2</v>
      </c>
      <c r="P116" s="118">
        <f t="shared" si="4"/>
        <v>421</v>
      </c>
      <c r="Q116" s="120">
        <f>M116-L116</f>
        <v>-79</v>
      </c>
      <c r="R116" s="173"/>
    </row>
    <row r="117" spans="2:18" s="2" customFormat="1" ht="27.75" customHeight="1" hidden="1" thickBot="1">
      <c r="B117" s="35"/>
      <c r="C117" s="25"/>
      <c r="D117" s="47"/>
      <c r="E117" s="25"/>
      <c r="F117" s="29"/>
      <c r="G117" s="69"/>
      <c r="H117" s="17"/>
      <c r="I117" s="18"/>
      <c r="J117" s="17"/>
      <c r="K117" s="17"/>
      <c r="L117" s="17"/>
      <c r="M117" s="59"/>
      <c r="N117" s="107" t="e">
        <f t="shared" si="3"/>
        <v>#DIV/0!</v>
      </c>
      <c r="O117" s="65"/>
      <c r="P117" s="118">
        <f t="shared" si="4"/>
        <v>0</v>
      </c>
      <c r="Q117" s="57"/>
      <c r="R117" s="174"/>
    </row>
    <row r="118" spans="2:18" s="2" customFormat="1" ht="51" customHeight="1" hidden="1" thickBot="1">
      <c r="B118" s="54"/>
      <c r="C118" s="25"/>
      <c r="D118" s="47"/>
      <c r="E118" s="25"/>
      <c r="F118" s="24"/>
      <c r="G118" s="69"/>
      <c r="H118" s="62"/>
      <c r="I118" s="18"/>
      <c r="J118" s="18"/>
      <c r="K118" s="18"/>
      <c r="L118" s="18"/>
      <c r="M118" s="59"/>
      <c r="N118" s="107" t="e">
        <f t="shared" si="3"/>
        <v>#DIV/0!</v>
      </c>
      <c r="O118" s="65"/>
      <c r="P118" s="118">
        <f t="shared" si="4"/>
        <v>0</v>
      </c>
      <c r="Q118" s="58"/>
      <c r="R118" s="174"/>
    </row>
    <row r="119" spans="2:18" s="2" customFormat="1" ht="27.75" customHeight="1" hidden="1" thickBot="1">
      <c r="B119" s="35"/>
      <c r="C119" s="25"/>
      <c r="D119" s="47"/>
      <c r="E119" s="25"/>
      <c r="F119" s="21"/>
      <c r="G119" s="68"/>
      <c r="H119" s="68"/>
      <c r="I119" s="18"/>
      <c r="J119" s="18"/>
      <c r="K119" s="18"/>
      <c r="L119" s="61"/>
      <c r="M119" s="59"/>
      <c r="N119" s="107" t="e">
        <f t="shared" si="3"/>
        <v>#DIV/0!</v>
      </c>
      <c r="O119" s="65"/>
      <c r="P119" s="118">
        <f t="shared" si="4"/>
        <v>0</v>
      </c>
      <c r="Q119" s="57"/>
      <c r="R119" s="174"/>
    </row>
    <row r="120" spans="2:18" s="1" customFormat="1" ht="27" customHeight="1" hidden="1" thickBot="1">
      <c r="B120" s="35"/>
      <c r="C120" s="25"/>
      <c r="D120" s="47"/>
      <c r="E120" s="25"/>
      <c r="F120" s="24"/>
      <c r="G120" s="69"/>
      <c r="H120" s="17"/>
      <c r="I120" s="18"/>
      <c r="J120" s="17"/>
      <c r="K120" s="17"/>
      <c r="L120" s="17"/>
      <c r="M120" s="59"/>
      <c r="N120" s="107" t="e">
        <f t="shared" si="3"/>
        <v>#DIV/0!</v>
      </c>
      <c r="O120" s="65"/>
      <c r="P120" s="118">
        <f t="shared" si="4"/>
        <v>0</v>
      </c>
      <c r="Q120" s="57"/>
      <c r="R120" s="173"/>
    </row>
    <row r="121" spans="2:18" s="1" customFormat="1" ht="27" customHeight="1" hidden="1" thickBot="1">
      <c r="B121" s="50"/>
      <c r="C121" s="37"/>
      <c r="D121" s="51"/>
      <c r="E121" s="37"/>
      <c r="F121" s="44" t="s">
        <v>60</v>
      </c>
      <c r="G121" s="82"/>
      <c r="H121" s="83" t="e">
        <f>G121+#REF!</f>
        <v>#REF!</v>
      </c>
      <c r="I121" s="84"/>
      <c r="J121" s="83" t="e">
        <f>H121-I121</f>
        <v>#REF!</v>
      </c>
      <c r="K121" s="83"/>
      <c r="L121" s="83"/>
      <c r="M121" s="98"/>
      <c r="N121" s="198" t="e">
        <f t="shared" si="3"/>
        <v>#DIV/0!</v>
      </c>
      <c r="O121" s="86"/>
      <c r="P121" s="118">
        <f t="shared" si="4"/>
        <v>0</v>
      </c>
      <c r="Q121" s="88"/>
      <c r="R121" s="173"/>
    </row>
    <row r="122" spans="2:18" s="1" customFormat="1" ht="26.25" customHeight="1" thickBot="1">
      <c r="B122" s="234" t="s">
        <v>82</v>
      </c>
      <c r="C122" s="234"/>
      <c r="D122" s="241"/>
      <c r="E122" s="234"/>
      <c r="F122" s="236" t="s">
        <v>20</v>
      </c>
      <c r="G122" s="237">
        <f>G127+G142+G143+G144+G148+G151+G158</f>
        <v>20502137</v>
      </c>
      <c r="H122" s="237">
        <f>H124+H125+H126+H142+H143+H144+H148+H155+H156+H158+H127</f>
        <v>0</v>
      </c>
      <c r="I122" s="237">
        <f>I124+I125+I126+I142+I143+I144+I148+I155+I156+I158+I127</f>
        <v>0</v>
      </c>
      <c r="J122" s="237">
        <f>J124+J125+J126+J142+J143+J144+J148+J155+J156+J158+J127</f>
        <v>0</v>
      </c>
      <c r="K122" s="237"/>
      <c r="L122" s="237">
        <f>L127+L142+L143+L144+L148+L151+L158</f>
        <v>0</v>
      </c>
      <c r="M122" s="237">
        <f>M127+M142+M143+M144+M148+M151+M158</f>
        <v>11743518</v>
      </c>
      <c r="N122" s="238">
        <f t="shared" si="3"/>
        <v>57.27948262173841</v>
      </c>
      <c r="O122" s="238" t="e">
        <f>M122/L122*100</f>
        <v>#DIV/0!</v>
      </c>
      <c r="P122" s="239">
        <f t="shared" si="4"/>
        <v>-8758619</v>
      </c>
      <c r="Q122" s="199">
        <f>Q127+Q142+Q143+Q144+Q148+Q151+Q158</f>
        <v>11743518</v>
      </c>
      <c r="R122" s="173"/>
    </row>
    <row r="123" spans="2:18" s="1" customFormat="1" ht="19.5" hidden="1" thickBot="1">
      <c r="B123" s="52"/>
      <c r="C123" s="41"/>
      <c r="D123" s="53"/>
      <c r="E123" s="41"/>
      <c r="F123" s="45" t="s">
        <v>6</v>
      </c>
      <c r="G123" s="89"/>
      <c r="H123" s="90"/>
      <c r="I123" s="91"/>
      <c r="J123" s="91"/>
      <c r="K123" s="91"/>
      <c r="L123" s="91"/>
      <c r="M123" s="164"/>
      <c r="N123" s="165" t="e">
        <f t="shared" si="3"/>
        <v>#DIV/0!</v>
      </c>
      <c r="O123" s="92"/>
      <c r="P123" s="118">
        <f t="shared" si="4"/>
        <v>0</v>
      </c>
      <c r="Q123" s="93"/>
      <c r="R123" s="173"/>
    </row>
    <row r="124" spans="2:18" s="1" customFormat="1" ht="19.5" hidden="1" thickBot="1">
      <c r="B124" s="49"/>
      <c r="C124" s="25"/>
      <c r="D124" s="47"/>
      <c r="E124" s="25"/>
      <c r="F124" s="21" t="s">
        <v>0</v>
      </c>
      <c r="G124" s="68"/>
      <c r="H124" s="4"/>
      <c r="I124" s="8"/>
      <c r="J124" s="8"/>
      <c r="K124" s="8"/>
      <c r="L124" s="8"/>
      <c r="M124" s="59"/>
      <c r="N124" s="107" t="e">
        <f t="shared" si="3"/>
        <v>#DIV/0!</v>
      </c>
      <c r="O124" s="65"/>
      <c r="P124" s="118">
        <f t="shared" si="4"/>
        <v>0</v>
      </c>
      <c r="Q124" s="58"/>
      <c r="R124" s="173"/>
    </row>
    <row r="125" spans="2:18" s="1" customFormat="1" ht="19.5" hidden="1" thickBot="1">
      <c r="B125" s="49"/>
      <c r="C125" s="25"/>
      <c r="D125" s="47"/>
      <c r="E125" s="25"/>
      <c r="F125" s="21" t="s">
        <v>21</v>
      </c>
      <c r="G125" s="68"/>
      <c r="H125" s="4"/>
      <c r="I125" s="8"/>
      <c r="J125" s="8"/>
      <c r="K125" s="8"/>
      <c r="L125" s="8"/>
      <c r="M125" s="59"/>
      <c r="N125" s="107" t="e">
        <f t="shared" si="3"/>
        <v>#DIV/0!</v>
      </c>
      <c r="O125" s="65"/>
      <c r="P125" s="118">
        <f t="shared" si="4"/>
        <v>0</v>
      </c>
      <c r="Q125" s="58"/>
      <c r="R125" s="173"/>
    </row>
    <row r="126" spans="2:18" s="1" customFormat="1" ht="19.5" hidden="1" thickBot="1">
      <c r="B126" s="50"/>
      <c r="C126" s="37"/>
      <c r="D126" s="51"/>
      <c r="E126" s="37"/>
      <c r="F126" s="103" t="s">
        <v>22</v>
      </c>
      <c r="G126" s="96"/>
      <c r="H126" s="87"/>
      <c r="I126" s="85"/>
      <c r="J126" s="85"/>
      <c r="K126" s="85"/>
      <c r="L126" s="85"/>
      <c r="M126" s="98"/>
      <c r="N126" s="107" t="e">
        <f t="shared" si="3"/>
        <v>#DIV/0!</v>
      </c>
      <c r="O126" s="86"/>
      <c r="P126" s="118">
        <f t="shared" si="4"/>
        <v>0</v>
      </c>
      <c r="Q126" s="88"/>
      <c r="R126" s="173"/>
    </row>
    <row r="127" spans="2:18" s="1" customFormat="1" ht="21.75" customHeight="1" thickBot="1">
      <c r="B127" s="186" t="s">
        <v>82</v>
      </c>
      <c r="C127" s="115" t="s">
        <v>79</v>
      </c>
      <c r="D127" s="116"/>
      <c r="E127" s="115"/>
      <c r="F127" s="200" t="s">
        <v>67</v>
      </c>
      <c r="G127" s="157">
        <v>255699</v>
      </c>
      <c r="H127" s="157"/>
      <c r="I127" s="117"/>
      <c r="J127" s="118"/>
      <c r="K127" s="118"/>
      <c r="L127" s="117"/>
      <c r="M127" s="118">
        <v>106512</v>
      </c>
      <c r="N127" s="107">
        <f t="shared" si="3"/>
        <v>41.655227435383004</v>
      </c>
      <c r="O127" s="188" t="e">
        <f>M127/L127*100</f>
        <v>#DIV/0!</v>
      </c>
      <c r="P127" s="118">
        <f t="shared" si="4"/>
        <v>-149187</v>
      </c>
      <c r="Q127" s="189">
        <f>M127-L127</f>
        <v>106512</v>
      </c>
      <c r="R127" s="173"/>
    </row>
    <row r="128" spans="2:18" s="1" customFormat="1" ht="19.5" hidden="1" thickBot="1">
      <c r="B128" s="34"/>
      <c r="C128" s="20"/>
      <c r="D128" s="46"/>
      <c r="E128" s="20"/>
      <c r="F128" s="22"/>
      <c r="G128" s="66"/>
      <c r="H128" s="66"/>
      <c r="I128" s="8"/>
      <c r="J128" s="59"/>
      <c r="K128" s="59"/>
      <c r="L128" s="8"/>
      <c r="M128" s="59"/>
      <c r="N128" s="107" t="e">
        <f t="shared" si="3"/>
        <v>#DIV/0!</v>
      </c>
      <c r="O128" s="107"/>
      <c r="P128" s="59">
        <f t="shared" si="4"/>
        <v>0</v>
      </c>
      <c r="Q128" s="108"/>
      <c r="R128" s="173"/>
    </row>
    <row r="129" spans="2:18" s="1" customFormat="1" ht="19.5" hidden="1" thickBot="1">
      <c r="B129" s="34"/>
      <c r="C129" s="20"/>
      <c r="D129" s="46"/>
      <c r="E129" s="20"/>
      <c r="F129" s="30"/>
      <c r="G129" s="67"/>
      <c r="H129" s="59"/>
      <c r="I129" s="8"/>
      <c r="J129" s="59"/>
      <c r="K129" s="59"/>
      <c r="L129" s="59"/>
      <c r="M129" s="59"/>
      <c r="N129" s="107" t="e">
        <f t="shared" si="3"/>
        <v>#DIV/0!</v>
      </c>
      <c r="O129" s="107"/>
      <c r="P129" s="59">
        <f t="shared" si="4"/>
        <v>0</v>
      </c>
      <c r="Q129" s="108"/>
      <c r="R129" s="173"/>
    </row>
    <row r="130" spans="2:18" s="1" customFormat="1" ht="19.5" hidden="1" thickBot="1">
      <c r="B130" s="34"/>
      <c r="C130" s="20"/>
      <c r="D130" s="46"/>
      <c r="E130" s="20"/>
      <c r="F130" s="22"/>
      <c r="G130" s="66"/>
      <c r="H130" s="66"/>
      <c r="I130" s="8"/>
      <c r="J130" s="59"/>
      <c r="K130" s="59"/>
      <c r="L130" s="8"/>
      <c r="M130" s="59"/>
      <c r="N130" s="107" t="e">
        <f t="shared" si="3"/>
        <v>#DIV/0!</v>
      </c>
      <c r="O130" s="107"/>
      <c r="P130" s="59">
        <f t="shared" si="4"/>
        <v>0</v>
      </c>
      <c r="Q130" s="108"/>
      <c r="R130" s="173"/>
    </row>
    <row r="131" spans="2:18" s="1" customFormat="1" ht="19.5" hidden="1" thickBot="1">
      <c r="B131" s="34"/>
      <c r="C131" s="20"/>
      <c r="D131" s="46"/>
      <c r="E131" s="20"/>
      <c r="F131" s="30"/>
      <c r="G131" s="67"/>
      <c r="H131" s="59"/>
      <c r="I131" s="8"/>
      <c r="J131" s="59"/>
      <c r="K131" s="59"/>
      <c r="L131" s="59"/>
      <c r="M131" s="59"/>
      <c r="N131" s="107" t="e">
        <f t="shared" si="3"/>
        <v>#DIV/0!</v>
      </c>
      <c r="O131" s="107"/>
      <c r="P131" s="59">
        <f t="shared" si="4"/>
        <v>0</v>
      </c>
      <c r="Q131" s="108"/>
      <c r="R131" s="173"/>
    </row>
    <row r="132" spans="2:18" s="1" customFormat="1" ht="19.5" hidden="1" thickBot="1">
      <c r="B132" s="34"/>
      <c r="C132" s="20"/>
      <c r="D132" s="46"/>
      <c r="E132" s="20"/>
      <c r="F132" s="30"/>
      <c r="G132" s="67"/>
      <c r="H132" s="59"/>
      <c r="I132" s="8"/>
      <c r="J132" s="59"/>
      <c r="K132" s="59"/>
      <c r="L132" s="59"/>
      <c r="M132" s="59"/>
      <c r="N132" s="107" t="e">
        <f t="shared" si="3"/>
        <v>#DIV/0!</v>
      </c>
      <c r="O132" s="107"/>
      <c r="P132" s="59">
        <f t="shared" si="4"/>
        <v>0</v>
      </c>
      <c r="Q132" s="108"/>
      <c r="R132" s="173"/>
    </row>
    <row r="133" spans="2:18" s="1" customFormat="1" ht="19.5" hidden="1" thickBot="1">
      <c r="B133" s="34"/>
      <c r="C133" s="20"/>
      <c r="D133" s="46"/>
      <c r="E133" s="20"/>
      <c r="F133" s="30"/>
      <c r="G133" s="67"/>
      <c r="H133" s="59"/>
      <c r="I133" s="8"/>
      <c r="J133" s="59"/>
      <c r="K133" s="59"/>
      <c r="L133" s="59"/>
      <c r="M133" s="59"/>
      <c r="N133" s="107" t="e">
        <f t="shared" si="3"/>
        <v>#DIV/0!</v>
      </c>
      <c r="O133" s="107"/>
      <c r="P133" s="59">
        <f t="shared" si="4"/>
        <v>0</v>
      </c>
      <c r="Q133" s="108"/>
      <c r="R133" s="173"/>
    </row>
    <row r="134" spans="2:18" s="1" customFormat="1" ht="19.5" hidden="1" thickBot="1">
      <c r="B134" s="34"/>
      <c r="C134" s="20"/>
      <c r="D134" s="46"/>
      <c r="E134" s="20"/>
      <c r="F134" s="30"/>
      <c r="G134" s="67"/>
      <c r="H134" s="59"/>
      <c r="I134" s="8"/>
      <c r="J134" s="59"/>
      <c r="K134" s="59"/>
      <c r="L134" s="59"/>
      <c r="M134" s="59"/>
      <c r="N134" s="107" t="e">
        <f t="shared" si="3"/>
        <v>#DIV/0!</v>
      </c>
      <c r="O134" s="107"/>
      <c r="P134" s="59">
        <f t="shared" si="4"/>
        <v>0</v>
      </c>
      <c r="Q134" s="108"/>
      <c r="R134" s="173"/>
    </row>
    <row r="135" spans="2:18" s="1" customFormat="1" ht="19.5" hidden="1" thickBot="1">
      <c r="B135" s="34"/>
      <c r="C135" s="20"/>
      <c r="D135" s="46"/>
      <c r="E135" s="20"/>
      <c r="F135" s="30"/>
      <c r="G135" s="67"/>
      <c r="H135" s="59"/>
      <c r="I135" s="8"/>
      <c r="J135" s="59"/>
      <c r="K135" s="59"/>
      <c r="L135" s="59"/>
      <c r="M135" s="59"/>
      <c r="N135" s="107" t="e">
        <f t="shared" si="3"/>
        <v>#DIV/0!</v>
      </c>
      <c r="O135" s="107"/>
      <c r="P135" s="59">
        <f t="shared" si="4"/>
        <v>0</v>
      </c>
      <c r="Q135" s="108"/>
      <c r="R135" s="173"/>
    </row>
    <row r="136" spans="2:18" s="1" customFormat="1" ht="19.5" hidden="1" thickBot="1">
      <c r="B136" s="34"/>
      <c r="C136" s="20"/>
      <c r="D136" s="46"/>
      <c r="E136" s="20"/>
      <c r="F136" s="30"/>
      <c r="G136" s="67"/>
      <c r="H136" s="59"/>
      <c r="I136" s="8"/>
      <c r="J136" s="59"/>
      <c r="K136" s="59"/>
      <c r="L136" s="59"/>
      <c r="M136" s="59"/>
      <c r="N136" s="107" t="e">
        <f t="shared" si="3"/>
        <v>#DIV/0!</v>
      </c>
      <c r="O136" s="107"/>
      <c r="P136" s="59">
        <f t="shared" si="4"/>
        <v>0</v>
      </c>
      <c r="Q136" s="108"/>
      <c r="R136" s="173"/>
    </row>
    <row r="137" spans="2:18" s="1" customFormat="1" ht="19.5" hidden="1" thickBot="1">
      <c r="B137" s="34"/>
      <c r="C137" s="20"/>
      <c r="D137" s="46"/>
      <c r="E137" s="20"/>
      <c r="F137" s="30"/>
      <c r="G137" s="67"/>
      <c r="H137" s="59"/>
      <c r="I137" s="8"/>
      <c r="J137" s="59"/>
      <c r="K137" s="59"/>
      <c r="L137" s="59"/>
      <c r="M137" s="59"/>
      <c r="N137" s="107" t="e">
        <f t="shared" si="3"/>
        <v>#DIV/0!</v>
      </c>
      <c r="O137" s="107"/>
      <c r="P137" s="59">
        <f t="shared" si="4"/>
        <v>0</v>
      </c>
      <c r="Q137" s="108"/>
      <c r="R137" s="173"/>
    </row>
    <row r="138" spans="2:18" s="1" customFormat="1" ht="19.5" hidden="1" thickBot="1">
      <c r="B138" s="34"/>
      <c r="C138" s="20"/>
      <c r="D138" s="46"/>
      <c r="E138" s="20"/>
      <c r="F138" s="30"/>
      <c r="G138" s="67"/>
      <c r="H138" s="59"/>
      <c r="I138" s="8"/>
      <c r="J138" s="59"/>
      <c r="K138" s="59"/>
      <c r="L138" s="59"/>
      <c r="M138" s="59"/>
      <c r="N138" s="107" t="e">
        <f aca="true" t="shared" si="5" ref="N138:N202">M138/G138*100</f>
        <v>#DIV/0!</v>
      </c>
      <c r="O138" s="107"/>
      <c r="P138" s="59">
        <f t="shared" si="4"/>
        <v>0</v>
      </c>
      <c r="Q138" s="108"/>
      <c r="R138" s="173"/>
    </row>
    <row r="139" spans="2:18" s="1" customFormat="1" ht="19.5" hidden="1" thickBot="1">
      <c r="B139" s="34"/>
      <c r="C139" s="20"/>
      <c r="D139" s="46"/>
      <c r="E139" s="20"/>
      <c r="F139" s="30"/>
      <c r="G139" s="67"/>
      <c r="H139" s="59"/>
      <c r="I139" s="8"/>
      <c r="J139" s="59"/>
      <c r="K139" s="59"/>
      <c r="L139" s="59"/>
      <c r="M139" s="59"/>
      <c r="N139" s="107" t="e">
        <f t="shared" si="5"/>
        <v>#DIV/0!</v>
      </c>
      <c r="O139" s="107"/>
      <c r="P139" s="59">
        <f t="shared" si="4"/>
        <v>0</v>
      </c>
      <c r="Q139" s="108"/>
      <c r="R139" s="173"/>
    </row>
    <row r="140" spans="2:18" s="1" customFormat="1" ht="19.5" hidden="1" thickBot="1">
      <c r="B140" s="34"/>
      <c r="C140" s="20"/>
      <c r="D140" s="46"/>
      <c r="E140" s="20"/>
      <c r="F140" s="30"/>
      <c r="G140" s="67"/>
      <c r="H140" s="59"/>
      <c r="I140" s="8"/>
      <c r="J140" s="59"/>
      <c r="K140" s="59"/>
      <c r="L140" s="59"/>
      <c r="M140" s="59"/>
      <c r="N140" s="107" t="e">
        <f t="shared" si="5"/>
        <v>#DIV/0!</v>
      </c>
      <c r="O140" s="107"/>
      <c r="P140" s="59">
        <f t="shared" si="4"/>
        <v>0</v>
      </c>
      <c r="Q140" s="108"/>
      <c r="R140" s="173"/>
    </row>
    <row r="141" spans="2:18" s="1" customFormat="1" ht="19.5" hidden="1" thickBot="1">
      <c r="B141" s="34"/>
      <c r="C141" s="20"/>
      <c r="D141" s="46"/>
      <c r="E141" s="20"/>
      <c r="F141" s="30"/>
      <c r="G141" s="67"/>
      <c r="H141" s="59"/>
      <c r="I141" s="8"/>
      <c r="J141" s="59"/>
      <c r="K141" s="59"/>
      <c r="L141" s="59"/>
      <c r="M141" s="59"/>
      <c r="N141" s="107" t="e">
        <f t="shared" si="5"/>
        <v>#DIV/0!</v>
      </c>
      <c r="O141" s="107"/>
      <c r="P141" s="59">
        <f t="shared" si="4"/>
        <v>0</v>
      </c>
      <c r="Q141" s="108"/>
      <c r="R141" s="173"/>
    </row>
    <row r="142" spans="2:18" s="1" customFormat="1" ht="24.75" customHeight="1" thickBot="1">
      <c r="B142" s="34" t="s">
        <v>82</v>
      </c>
      <c r="C142" s="20" t="s">
        <v>83</v>
      </c>
      <c r="D142" s="46"/>
      <c r="E142" s="20"/>
      <c r="F142" s="22" t="s">
        <v>23</v>
      </c>
      <c r="G142" s="66">
        <v>9423955</v>
      </c>
      <c r="H142" s="66"/>
      <c r="I142" s="8"/>
      <c r="J142" s="59"/>
      <c r="K142" s="59"/>
      <c r="L142" s="8"/>
      <c r="M142" s="271">
        <v>7016330</v>
      </c>
      <c r="N142" s="107">
        <f t="shared" si="5"/>
        <v>74.45207452709612</v>
      </c>
      <c r="O142" s="188" t="e">
        <f>M142/L142*100</f>
        <v>#DIV/0!</v>
      </c>
      <c r="P142" s="59">
        <f t="shared" si="4"/>
        <v>-2407625</v>
      </c>
      <c r="Q142" s="201">
        <f>M142-L142</f>
        <v>7016330</v>
      </c>
      <c r="R142" s="173"/>
    </row>
    <row r="143" spans="2:18" s="1" customFormat="1" ht="18.75">
      <c r="B143" s="34" t="s">
        <v>82</v>
      </c>
      <c r="C143" s="20" t="s">
        <v>89</v>
      </c>
      <c r="D143" s="46"/>
      <c r="E143" s="20"/>
      <c r="F143" s="22" t="s">
        <v>113</v>
      </c>
      <c r="G143" s="66">
        <v>36795</v>
      </c>
      <c r="H143" s="66"/>
      <c r="I143" s="8"/>
      <c r="J143" s="59"/>
      <c r="K143" s="59"/>
      <c r="L143" s="8"/>
      <c r="M143" s="59">
        <v>0</v>
      </c>
      <c r="N143" s="107">
        <f t="shared" si="5"/>
        <v>0</v>
      </c>
      <c r="O143" s="188"/>
      <c r="P143" s="59">
        <f t="shared" si="4"/>
        <v>-36795</v>
      </c>
      <c r="Q143" s="108">
        <f>M143-L143</f>
        <v>0</v>
      </c>
      <c r="R143" s="173"/>
    </row>
    <row r="144" spans="2:18" s="1" customFormat="1" ht="24.75" customHeight="1">
      <c r="B144" s="34" t="s">
        <v>82</v>
      </c>
      <c r="C144" s="20" t="s">
        <v>84</v>
      </c>
      <c r="D144" s="46"/>
      <c r="E144" s="20"/>
      <c r="F144" s="22" t="s">
        <v>24</v>
      </c>
      <c r="G144" s="66">
        <v>231457</v>
      </c>
      <c r="H144" s="66"/>
      <c r="I144" s="8"/>
      <c r="J144" s="59"/>
      <c r="K144" s="59"/>
      <c r="L144" s="8"/>
      <c r="M144" s="59">
        <v>91992</v>
      </c>
      <c r="N144" s="107">
        <f t="shared" si="5"/>
        <v>39.744747404485494</v>
      </c>
      <c r="O144" s="107" t="e">
        <f>M144/L144*100</f>
        <v>#DIV/0!</v>
      </c>
      <c r="P144" s="59">
        <f aca="true" t="shared" si="6" ref="P144:P208">M144-G144</f>
        <v>-139465</v>
      </c>
      <c r="Q144" s="108">
        <f>M144-L144</f>
        <v>91992</v>
      </c>
      <c r="R144" s="173"/>
    </row>
    <row r="145" spans="2:18" s="1" customFormat="1" ht="26.25" customHeight="1" hidden="1">
      <c r="B145" s="34"/>
      <c r="C145" s="20"/>
      <c r="D145" s="46"/>
      <c r="E145" s="20"/>
      <c r="F145" s="22"/>
      <c r="G145" s="66"/>
      <c r="H145" s="66"/>
      <c r="I145" s="8"/>
      <c r="J145" s="59"/>
      <c r="K145" s="59"/>
      <c r="L145" s="8"/>
      <c r="M145" s="59"/>
      <c r="N145" s="107" t="e">
        <f t="shared" si="5"/>
        <v>#DIV/0!</v>
      </c>
      <c r="O145" s="107"/>
      <c r="P145" s="59">
        <f t="shared" si="6"/>
        <v>0</v>
      </c>
      <c r="Q145" s="108"/>
      <c r="R145" s="173"/>
    </row>
    <row r="146" spans="2:18" s="1" customFormat="1" ht="44.25" customHeight="1" hidden="1">
      <c r="B146" s="34"/>
      <c r="C146" s="20"/>
      <c r="D146" s="46"/>
      <c r="E146" s="20"/>
      <c r="F146" s="30"/>
      <c r="G146" s="67"/>
      <c r="H146" s="59"/>
      <c r="I146" s="8"/>
      <c r="J146" s="59"/>
      <c r="K146" s="59"/>
      <c r="L146" s="59"/>
      <c r="M146" s="59"/>
      <c r="N146" s="107" t="e">
        <f t="shared" si="5"/>
        <v>#DIV/0!</v>
      </c>
      <c r="O146" s="107"/>
      <c r="P146" s="59">
        <f t="shared" si="6"/>
        <v>0</v>
      </c>
      <c r="Q146" s="110"/>
      <c r="R146" s="173"/>
    </row>
    <row r="147" spans="2:18" s="1" customFormat="1" ht="46.5" customHeight="1" hidden="1" thickBot="1">
      <c r="B147" s="34"/>
      <c r="C147" s="20"/>
      <c r="D147" s="46"/>
      <c r="E147" s="20"/>
      <c r="F147" s="30"/>
      <c r="G147" s="67"/>
      <c r="H147" s="59"/>
      <c r="I147" s="8"/>
      <c r="J147" s="59"/>
      <c r="K147" s="59"/>
      <c r="L147" s="59"/>
      <c r="M147" s="59"/>
      <c r="N147" s="107" t="e">
        <f t="shared" si="5"/>
        <v>#DIV/0!</v>
      </c>
      <c r="O147" s="107"/>
      <c r="P147" s="59">
        <f t="shared" si="6"/>
        <v>0</v>
      </c>
      <c r="Q147" s="108"/>
      <c r="R147" s="173"/>
    </row>
    <row r="148" spans="2:18" s="1" customFormat="1" ht="21" customHeight="1">
      <c r="B148" s="34" t="s">
        <v>82</v>
      </c>
      <c r="C148" s="20" t="s">
        <v>90</v>
      </c>
      <c r="D148" s="46"/>
      <c r="E148" s="20"/>
      <c r="F148" s="22" t="s">
        <v>25</v>
      </c>
      <c r="G148" s="66">
        <v>160547</v>
      </c>
      <c r="H148" s="66"/>
      <c r="I148" s="66"/>
      <c r="J148" s="59"/>
      <c r="K148" s="59"/>
      <c r="L148" s="8"/>
      <c r="M148" s="59">
        <v>66460</v>
      </c>
      <c r="N148" s="107">
        <f t="shared" si="5"/>
        <v>41.395977501915326</v>
      </c>
      <c r="O148" s="107" t="e">
        <f>M148/L148*100</f>
        <v>#DIV/0!</v>
      </c>
      <c r="P148" s="59">
        <f t="shared" si="6"/>
        <v>-94087</v>
      </c>
      <c r="Q148" s="201">
        <f>M148-L148</f>
        <v>66460</v>
      </c>
      <c r="R148" s="173"/>
    </row>
    <row r="149" spans="2:18" s="1" customFormat="1" ht="18.75" hidden="1">
      <c r="B149" s="34"/>
      <c r="C149" s="20"/>
      <c r="D149" s="46"/>
      <c r="E149" s="20"/>
      <c r="F149" s="22"/>
      <c r="G149" s="66"/>
      <c r="H149" s="66"/>
      <c r="I149" s="8"/>
      <c r="J149" s="59"/>
      <c r="K149" s="59"/>
      <c r="L149" s="8"/>
      <c r="M149" s="59"/>
      <c r="N149" s="107" t="e">
        <f t="shared" si="5"/>
        <v>#DIV/0!</v>
      </c>
      <c r="O149" s="107"/>
      <c r="P149" s="59">
        <f t="shared" si="6"/>
        <v>0</v>
      </c>
      <c r="Q149" s="108"/>
      <c r="R149" s="173"/>
    </row>
    <row r="150" spans="2:18" s="1" customFormat="1" ht="18.75" hidden="1">
      <c r="B150" s="34"/>
      <c r="C150" s="20"/>
      <c r="D150" s="46"/>
      <c r="E150" s="20"/>
      <c r="F150" s="30"/>
      <c r="G150" s="67"/>
      <c r="H150" s="59"/>
      <c r="I150" s="8"/>
      <c r="J150" s="59"/>
      <c r="K150" s="59"/>
      <c r="L150" s="59"/>
      <c r="M150" s="59"/>
      <c r="N150" s="107" t="e">
        <f t="shared" si="5"/>
        <v>#DIV/0!</v>
      </c>
      <c r="O150" s="107"/>
      <c r="P150" s="59">
        <f t="shared" si="6"/>
        <v>0</v>
      </c>
      <c r="Q150" s="108"/>
      <c r="R150" s="173"/>
    </row>
    <row r="151" spans="2:18" s="1" customFormat="1" ht="24.75" customHeight="1">
      <c r="B151" s="34" t="s">
        <v>82</v>
      </c>
      <c r="C151" s="20" t="s">
        <v>87</v>
      </c>
      <c r="D151" s="46"/>
      <c r="E151" s="20"/>
      <c r="F151" s="22" t="s">
        <v>114</v>
      </c>
      <c r="G151" s="66">
        <v>8857367</v>
      </c>
      <c r="H151" s="66"/>
      <c r="I151" s="66"/>
      <c r="J151" s="59"/>
      <c r="K151" s="59"/>
      <c r="L151" s="8"/>
      <c r="M151" s="59">
        <v>3964434</v>
      </c>
      <c r="N151" s="107">
        <f t="shared" si="5"/>
        <v>44.758606028179706</v>
      </c>
      <c r="O151" s="107" t="e">
        <f>M151/L151*100</f>
        <v>#DIV/0!</v>
      </c>
      <c r="P151" s="59">
        <f t="shared" si="6"/>
        <v>-4892933</v>
      </c>
      <c r="Q151" s="201">
        <f>M151-L151</f>
        <v>3964434</v>
      </c>
      <c r="R151" s="173"/>
    </row>
    <row r="152" spans="2:18" s="1" customFormat="1" ht="18.75" hidden="1">
      <c r="B152" s="34"/>
      <c r="C152" s="20"/>
      <c r="D152" s="46"/>
      <c r="E152" s="20"/>
      <c r="F152" s="30"/>
      <c r="G152" s="67"/>
      <c r="H152" s="59"/>
      <c r="I152" s="8"/>
      <c r="J152" s="59"/>
      <c r="K152" s="59"/>
      <c r="L152" s="59"/>
      <c r="M152" s="59"/>
      <c r="N152" s="107" t="e">
        <f t="shared" si="5"/>
        <v>#DIV/0!</v>
      </c>
      <c r="O152" s="107"/>
      <c r="P152" s="59">
        <f t="shared" si="6"/>
        <v>0</v>
      </c>
      <c r="Q152" s="109"/>
      <c r="R152" s="173"/>
    </row>
    <row r="153" spans="2:18" s="1" customFormat="1" ht="18.75" hidden="1">
      <c r="B153" s="34"/>
      <c r="C153" s="20"/>
      <c r="D153" s="46"/>
      <c r="E153" s="20"/>
      <c r="F153" s="22"/>
      <c r="G153" s="66"/>
      <c r="H153" s="66"/>
      <c r="I153" s="8"/>
      <c r="J153" s="59"/>
      <c r="K153" s="59"/>
      <c r="L153" s="59"/>
      <c r="M153" s="59"/>
      <c r="N153" s="107" t="e">
        <f t="shared" si="5"/>
        <v>#DIV/0!</v>
      </c>
      <c r="O153" s="107"/>
      <c r="P153" s="59">
        <f t="shared" si="6"/>
        <v>0</v>
      </c>
      <c r="Q153" s="108"/>
      <c r="R153" s="173"/>
    </row>
    <row r="154" spans="2:18" s="1" customFormat="1" ht="18.75" hidden="1">
      <c r="B154" s="34"/>
      <c r="C154" s="20"/>
      <c r="D154" s="46"/>
      <c r="E154" s="20"/>
      <c r="F154" s="30"/>
      <c r="G154" s="67"/>
      <c r="H154" s="59"/>
      <c r="I154" s="8"/>
      <c r="J154" s="59"/>
      <c r="K154" s="59"/>
      <c r="L154" s="59"/>
      <c r="M154" s="59"/>
      <c r="N154" s="107" t="e">
        <f t="shared" si="5"/>
        <v>#DIV/0!</v>
      </c>
      <c r="O154" s="107"/>
      <c r="P154" s="59">
        <f t="shared" si="6"/>
        <v>0</v>
      </c>
      <c r="Q154" s="108"/>
      <c r="R154" s="173"/>
    </row>
    <row r="155" spans="2:18" s="1" customFormat="1" ht="18.75" hidden="1">
      <c r="B155" s="190"/>
      <c r="C155" s="20"/>
      <c r="D155" s="46"/>
      <c r="E155" s="20"/>
      <c r="F155" s="22" t="s">
        <v>26</v>
      </c>
      <c r="G155" s="66"/>
      <c r="H155" s="8"/>
      <c r="I155" s="8"/>
      <c r="J155" s="8"/>
      <c r="K155" s="8"/>
      <c r="L155" s="8"/>
      <c r="M155" s="59"/>
      <c r="N155" s="107" t="e">
        <f t="shared" si="5"/>
        <v>#DIV/0!</v>
      </c>
      <c r="O155" s="107"/>
      <c r="P155" s="59">
        <f t="shared" si="6"/>
        <v>0</v>
      </c>
      <c r="Q155" s="110"/>
      <c r="R155" s="173"/>
    </row>
    <row r="156" spans="2:18" s="1" customFormat="1" ht="37.5" hidden="1">
      <c r="B156" s="190"/>
      <c r="C156" s="20"/>
      <c r="D156" s="46"/>
      <c r="E156" s="20"/>
      <c r="F156" s="22" t="s">
        <v>27</v>
      </c>
      <c r="G156" s="66"/>
      <c r="H156" s="8"/>
      <c r="I156" s="8"/>
      <c r="J156" s="8"/>
      <c r="K156" s="8"/>
      <c r="L156" s="8"/>
      <c r="M156" s="59"/>
      <c r="N156" s="107" t="e">
        <f t="shared" si="5"/>
        <v>#DIV/0!</v>
      </c>
      <c r="O156" s="107"/>
      <c r="P156" s="59">
        <f t="shared" si="6"/>
        <v>0</v>
      </c>
      <c r="Q156" s="110"/>
      <c r="R156" s="173"/>
    </row>
    <row r="157" spans="2:18" s="1" customFormat="1" ht="18.75" hidden="1">
      <c r="B157" s="190"/>
      <c r="C157" s="20"/>
      <c r="D157" s="46"/>
      <c r="E157" s="20"/>
      <c r="F157" s="30" t="s">
        <v>60</v>
      </c>
      <c r="G157" s="66"/>
      <c r="H157" s="59"/>
      <c r="I157" s="8"/>
      <c r="J157" s="61"/>
      <c r="K157" s="61"/>
      <c r="L157" s="61"/>
      <c r="M157" s="59"/>
      <c r="N157" s="107" t="e">
        <f t="shared" si="5"/>
        <v>#DIV/0!</v>
      </c>
      <c r="O157" s="107"/>
      <c r="P157" s="59">
        <f t="shared" si="6"/>
        <v>0</v>
      </c>
      <c r="Q157" s="110"/>
      <c r="R157" s="173"/>
    </row>
    <row r="158" spans="2:18" s="1" customFormat="1" ht="22.5" customHeight="1" thickBot="1">
      <c r="B158" s="121" t="s">
        <v>82</v>
      </c>
      <c r="C158" s="122" t="s">
        <v>86</v>
      </c>
      <c r="D158" s="123"/>
      <c r="E158" s="122"/>
      <c r="F158" s="195" t="s">
        <v>28</v>
      </c>
      <c r="G158" s="196">
        <v>1536317</v>
      </c>
      <c r="H158" s="196"/>
      <c r="I158" s="124"/>
      <c r="J158" s="125"/>
      <c r="K158" s="125"/>
      <c r="L158" s="124"/>
      <c r="M158" s="125">
        <v>497790</v>
      </c>
      <c r="N158" s="107">
        <f t="shared" si="5"/>
        <v>32.40151609335833</v>
      </c>
      <c r="O158" s="197" t="e">
        <f>M158/L158*100</f>
        <v>#DIV/0!</v>
      </c>
      <c r="P158" s="125">
        <f t="shared" si="6"/>
        <v>-1038527</v>
      </c>
      <c r="Q158" s="202">
        <f>M158-L158</f>
        <v>497790</v>
      </c>
      <c r="R158" s="173"/>
    </row>
    <row r="159" spans="2:18" s="1" customFormat="1" ht="19.5" hidden="1" thickBot="1">
      <c r="B159" s="104"/>
      <c r="C159" s="41"/>
      <c r="D159" s="53"/>
      <c r="E159" s="41"/>
      <c r="F159" s="42"/>
      <c r="G159" s="95"/>
      <c r="H159" s="95"/>
      <c r="I159" s="90"/>
      <c r="J159" s="101"/>
      <c r="K159" s="101"/>
      <c r="L159" s="90"/>
      <c r="M159" s="101"/>
      <c r="N159" s="107" t="e">
        <f t="shared" si="5"/>
        <v>#DIV/0!</v>
      </c>
      <c r="O159" s="92"/>
      <c r="P159" s="118">
        <f t="shared" si="6"/>
        <v>0</v>
      </c>
      <c r="Q159" s="102"/>
      <c r="R159" s="173"/>
    </row>
    <row r="160" spans="2:18" s="1" customFormat="1" ht="19.5" hidden="1" thickBot="1">
      <c r="B160" s="35"/>
      <c r="C160" s="25"/>
      <c r="D160" s="47"/>
      <c r="E160" s="25"/>
      <c r="F160" s="24"/>
      <c r="G160" s="69"/>
      <c r="H160" s="68"/>
      <c r="I160" s="4"/>
      <c r="J160" s="7"/>
      <c r="K160" s="7"/>
      <c r="L160" s="7"/>
      <c r="M160" s="7"/>
      <c r="N160" s="107" t="e">
        <f t="shared" si="5"/>
        <v>#DIV/0!</v>
      </c>
      <c r="O160" s="65"/>
      <c r="P160" s="118">
        <f t="shared" si="6"/>
        <v>0</v>
      </c>
      <c r="Q160" s="57"/>
      <c r="R160" s="173"/>
    </row>
    <row r="161" spans="2:18" s="1" customFormat="1" ht="19.5" hidden="1" thickBot="1">
      <c r="B161" s="35"/>
      <c r="C161" s="25"/>
      <c r="D161" s="47"/>
      <c r="E161" s="25"/>
      <c r="F161" s="21"/>
      <c r="G161" s="69"/>
      <c r="H161" s="68"/>
      <c r="I161" s="4"/>
      <c r="J161" s="7"/>
      <c r="K161" s="7"/>
      <c r="L161" s="7"/>
      <c r="M161" s="7"/>
      <c r="N161" s="107" t="e">
        <f t="shared" si="5"/>
        <v>#DIV/0!</v>
      </c>
      <c r="O161" s="65"/>
      <c r="P161" s="118">
        <f t="shared" si="6"/>
        <v>0</v>
      </c>
      <c r="Q161" s="57"/>
      <c r="R161" s="173"/>
    </row>
    <row r="162" spans="2:18" s="1" customFormat="1" ht="19.5" hidden="1" thickBot="1">
      <c r="B162" s="35"/>
      <c r="C162" s="25"/>
      <c r="D162" s="47"/>
      <c r="E162" s="25"/>
      <c r="F162" s="24"/>
      <c r="G162" s="69"/>
      <c r="H162" s="68"/>
      <c r="I162" s="4"/>
      <c r="J162" s="7"/>
      <c r="K162" s="7"/>
      <c r="L162" s="7"/>
      <c r="M162" s="7"/>
      <c r="N162" s="107" t="e">
        <f t="shared" si="5"/>
        <v>#DIV/0!</v>
      </c>
      <c r="O162" s="65"/>
      <c r="P162" s="118">
        <f t="shared" si="6"/>
        <v>0</v>
      </c>
      <c r="Q162" s="57"/>
      <c r="R162" s="173"/>
    </row>
    <row r="163" spans="2:18" s="1" customFormat="1" ht="19.5" hidden="1" thickBot="1">
      <c r="B163" s="35"/>
      <c r="C163" s="25"/>
      <c r="D163" s="47"/>
      <c r="E163" s="25"/>
      <c r="F163" s="21"/>
      <c r="G163" s="68"/>
      <c r="H163" s="68"/>
      <c r="I163" s="4"/>
      <c r="J163" s="7"/>
      <c r="K163" s="7"/>
      <c r="L163" s="4"/>
      <c r="M163" s="7"/>
      <c r="N163" s="107" t="e">
        <f t="shared" si="5"/>
        <v>#DIV/0!</v>
      </c>
      <c r="O163" s="65"/>
      <c r="P163" s="118">
        <f t="shared" si="6"/>
        <v>0</v>
      </c>
      <c r="Q163" s="57"/>
      <c r="R163" s="173"/>
    </row>
    <row r="164" spans="2:18" s="1" customFormat="1" ht="19.5" hidden="1" thickBot="1">
      <c r="B164" s="49"/>
      <c r="C164" s="25"/>
      <c r="D164" s="47"/>
      <c r="E164" s="25"/>
      <c r="F164" s="24"/>
      <c r="G164" s="68"/>
      <c r="H164" s="4"/>
      <c r="I164" s="4"/>
      <c r="J164" s="4"/>
      <c r="K164" s="4"/>
      <c r="L164" s="4"/>
      <c r="M164" s="7"/>
      <c r="N164" s="107" t="e">
        <f t="shared" si="5"/>
        <v>#DIV/0!</v>
      </c>
      <c r="O164" s="65"/>
      <c r="P164" s="118">
        <f t="shared" si="6"/>
        <v>0</v>
      </c>
      <c r="Q164" s="58"/>
      <c r="R164" s="173"/>
    </row>
    <row r="165" spans="2:18" s="1" customFormat="1" ht="19.5" hidden="1" thickBot="1">
      <c r="B165" s="35"/>
      <c r="C165" s="25"/>
      <c r="D165" s="47"/>
      <c r="E165" s="25"/>
      <c r="F165" s="24"/>
      <c r="G165" s="69"/>
      <c r="H165" s="7"/>
      <c r="I165" s="4"/>
      <c r="J165" s="4"/>
      <c r="K165" s="4"/>
      <c r="L165" s="4"/>
      <c r="M165" s="7"/>
      <c r="N165" s="107" t="e">
        <f t="shared" si="5"/>
        <v>#DIV/0!</v>
      </c>
      <c r="O165" s="65"/>
      <c r="P165" s="118">
        <f t="shared" si="6"/>
        <v>0</v>
      </c>
      <c r="Q165" s="57"/>
      <c r="R165" s="173"/>
    </row>
    <row r="166" spans="2:18" s="1" customFormat="1" ht="35.25" customHeight="1" hidden="1">
      <c r="B166" s="35"/>
      <c r="C166" s="25"/>
      <c r="D166" s="47"/>
      <c r="E166" s="25"/>
      <c r="F166" s="24"/>
      <c r="G166" s="69"/>
      <c r="H166" s="7"/>
      <c r="I166" s="4"/>
      <c r="J166" s="4"/>
      <c r="K166" s="4"/>
      <c r="L166" s="4"/>
      <c r="M166" s="7"/>
      <c r="N166" s="107" t="e">
        <f t="shared" si="5"/>
        <v>#DIV/0!</v>
      </c>
      <c r="O166" s="65"/>
      <c r="P166" s="118">
        <f t="shared" si="6"/>
        <v>0</v>
      </c>
      <c r="Q166" s="57"/>
      <c r="R166" s="173"/>
    </row>
    <row r="167" spans="2:18" s="1" customFormat="1" ht="19.5" hidden="1" thickBot="1">
      <c r="B167" s="35"/>
      <c r="C167" s="25"/>
      <c r="D167" s="47"/>
      <c r="E167" s="25"/>
      <c r="F167" s="21"/>
      <c r="G167" s="68"/>
      <c r="H167" s="7"/>
      <c r="I167" s="4"/>
      <c r="J167" s="7"/>
      <c r="K167" s="7"/>
      <c r="L167" s="7"/>
      <c r="M167" s="7"/>
      <c r="N167" s="107" t="e">
        <f t="shared" si="5"/>
        <v>#DIV/0!</v>
      </c>
      <c r="O167" s="65"/>
      <c r="P167" s="118">
        <f t="shared" si="6"/>
        <v>0</v>
      </c>
      <c r="Q167" s="57"/>
      <c r="R167" s="173"/>
    </row>
    <row r="168" spans="2:18" s="1" customFormat="1" ht="19.5" hidden="1" thickBot="1">
      <c r="B168" s="35"/>
      <c r="C168" s="25"/>
      <c r="D168" s="47"/>
      <c r="E168" s="25"/>
      <c r="F168" s="24"/>
      <c r="G168" s="69"/>
      <c r="H168" s="7"/>
      <c r="I168" s="4"/>
      <c r="J168" s="7"/>
      <c r="K168" s="7"/>
      <c r="L168" s="7"/>
      <c r="M168" s="7"/>
      <c r="N168" s="107" t="e">
        <f t="shared" si="5"/>
        <v>#DIV/0!</v>
      </c>
      <c r="O168" s="65"/>
      <c r="P168" s="118">
        <f t="shared" si="6"/>
        <v>0</v>
      </c>
      <c r="Q168" s="57"/>
      <c r="R168" s="173"/>
    </row>
    <row r="169" spans="2:18" s="3" customFormat="1" ht="19.5" hidden="1" thickBot="1">
      <c r="B169" s="55"/>
      <c r="C169" s="39"/>
      <c r="D169" s="56"/>
      <c r="E169" s="39"/>
      <c r="F169" s="44"/>
      <c r="G169" s="77"/>
      <c r="H169" s="78" t="e">
        <f>G169+#REF!</f>
        <v>#REF!</v>
      </c>
      <c r="I169" s="79"/>
      <c r="J169" s="78" t="e">
        <f>H169-I169</f>
        <v>#REF!</v>
      </c>
      <c r="K169" s="78"/>
      <c r="L169" s="78"/>
      <c r="M169" s="83"/>
      <c r="N169" s="198" t="e">
        <f t="shared" si="5"/>
        <v>#DIV/0!</v>
      </c>
      <c r="O169" s="80"/>
      <c r="P169" s="118">
        <f t="shared" si="6"/>
        <v>0</v>
      </c>
      <c r="Q169" s="81"/>
      <c r="R169" s="175"/>
    </row>
    <row r="170" spans="2:18" s="1" customFormat="1" ht="30.75" customHeight="1" thickBot="1">
      <c r="B170" s="234" t="s">
        <v>83</v>
      </c>
      <c r="C170" s="234"/>
      <c r="D170" s="241"/>
      <c r="E170" s="234"/>
      <c r="F170" s="236" t="s">
        <v>29</v>
      </c>
      <c r="G170" s="237">
        <f>G171+G178+G181+G182</f>
        <v>803833</v>
      </c>
      <c r="H170" s="237">
        <f>H171+H178+H181</f>
        <v>0</v>
      </c>
      <c r="I170" s="242" t="e">
        <f>I171+I178+I181+#REF!+I175+#REF!</f>
        <v>#REF!</v>
      </c>
      <c r="J170" s="243" t="e">
        <f>J171+J178+J181+#REF!+J175+#REF!</f>
        <v>#REF!</v>
      </c>
      <c r="K170" s="243"/>
      <c r="L170" s="237">
        <f>L171+L178+L181+L182</f>
        <v>0</v>
      </c>
      <c r="M170" s="237">
        <f>M171+M178+M181+M182</f>
        <v>243085</v>
      </c>
      <c r="N170" s="238">
        <f t="shared" si="5"/>
        <v>30.24073408282566</v>
      </c>
      <c r="O170" s="238" t="e">
        <f>M170/L170*100</f>
        <v>#DIV/0!</v>
      </c>
      <c r="P170" s="239">
        <f t="shared" si="6"/>
        <v>-560748</v>
      </c>
      <c r="Q170" s="199">
        <f>Q171+Q178+Q181+Q182</f>
        <v>243085</v>
      </c>
      <c r="R170" s="173"/>
    </row>
    <row r="171" spans="2:18" s="1" customFormat="1" ht="19.5" customHeight="1">
      <c r="B171" s="186" t="s">
        <v>83</v>
      </c>
      <c r="C171" s="115" t="s">
        <v>79</v>
      </c>
      <c r="D171" s="116"/>
      <c r="E171" s="115"/>
      <c r="F171" s="200" t="s">
        <v>30</v>
      </c>
      <c r="G171" s="157">
        <v>347329</v>
      </c>
      <c r="H171" s="157"/>
      <c r="I171" s="117"/>
      <c r="J171" s="118"/>
      <c r="K171" s="118"/>
      <c r="L171" s="117"/>
      <c r="M171" s="118">
        <v>100034</v>
      </c>
      <c r="N171" s="165">
        <f t="shared" si="5"/>
        <v>28.800935136426848</v>
      </c>
      <c r="O171" s="188" t="e">
        <f>M171/L171*100</f>
        <v>#DIV/0!</v>
      </c>
      <c r="P171" s="118">
        <f t="shared" si="6"/>
        <v>-247295</v>
      </c>
      <c r="Q171" s="189">
        <f>M171-L171</f>
        <v>100034</v>
      </c>
      <c r="R171" s="173"/>
    </row>
    <row r="172" spans="2:18" s="1" customFormat="1" ht="18.75" hidden="1">
      <c r="B172" s="35"/>
      <c r="C172" s="25"/>
      <c r="D172" s="70"/>
      <c r="E172" s="128"/>
      <c r="F172" s="129" t="s">
        <v>99</v>
      </c>
      <c r="G172" s="152"/>
      <c r="H172" s="130"/>
      <c r="I172" s="131"/>
      <c r="J172" s="132"/>
      <c r="K172" s="132"/>
      <c r="L172" s="60"/>
      <c r="M172" s="60"/>
      <c r="N172" s="107" t="e">
        <f t="shared" si="5"/>
        <v>#DIV/0!</v>
      </c>
      <c r="O172" s="107" t="e">
        <f>M172/L172*100</f>
        <v>#DIV/0!</v>
      </c>
      <c r="P172" s="59">
        <f t="shared" si="6"/>
        <v>0</v>
      </c>
      <c r="Q172" s="108">
        <f>M172-L172</f>
        <v>0</v>
      </c>
      <c r="R172" s="173"/>
    </row>
    <row r="173" spans="2:18" s="1" customFormat="1" ht="18.75" hidden="1">
      <c r="B173" s="35"/>
      <c r="C173" s="25"/>
      <c r="D173" s="70"/>
      <c r="E173" s="72"/>
      <c r="F173" s="31"/>
      <c r="G173" s="75"/>
      <c r="H173" s="75"/>
      <c r="I173" s="71"/>
      <c r="J173" s="60"/>
      <c r="K173" s="60"/>
      <c r="L173" s="60"/>
      <c r="M173" s="60"/>
      <c r="N173" s="107" t="e">
        <f t="shared" si="5"/>
        <v>#DIV/0!</v>
      </c>
      <c r="O173" s="65"/>
      <c r="P173" s="59">
        <f t="shared" si="6"/>
        <v>0</v>
      </c>
      <c r="Q173" s="106"/>
      <c r="R173" s="173"/>
    </row>
    <row r="174" spans="2:18" s="1" customFormat="1" ht="18.75" hidden="1">
      <c r="B174" s="35"/>
      <c r="C174" s="25"/>
      <c r="D174" s="73"/>
      <c r="E174" s="25"/>
      <c r="F174" s="21"/>
      <c r="G174" s="68"/>
      <c r="H174" s="68"/>
      <c r="I174" s="4"/>
      <c r="J174" s="7"/>
      <c r="K174" s="7"/>
      <c r="L174" s="7"/>
      <c r="M174" s="7"/>
      <c r="N174" s="107" t="e">
        <f t="shared" si="5"/>
        <v>#DIV/0!</v>
      </c>
      <c r="O174" s="65"/>
      <c r="P174" s="59">
        <f t="shared" si="6"/>
        <v>0</v>
      </c>
      <c r="Q174" s="57"/>
      <c r="R174" s="173"/>
    </row>
    <row r="175" spans="2:18" s="1" customFormat="1" ht="18.75" hidden="1">
      <c r="B175" s="35"/>
      <c r="C175" s="25"/>
      <c r="D175" s="73"/>
      <c r="E175" s="25"/>
      <c r="F175" s="24"/>
      <c r="G175" s="68"/>
      <c r="H175" s="7"/>
      <c r="I175" s="4"/>
      <c r="J175" s="7"/>
      <c r="K175" s="7"/>
      <c r="L175" s="7"/>
      <c r="M175" s="7"/>
      <c r="N175" s="107" t="e">
        <f t="shared" si="5"/>
        <v>#DIV/0!</v>
      </c>
      <c r="O175" s="65"/>
      <c r="P175" s="59">
        <f t="shared" si="6"/>
        <v>0</v>
      </c>
      <c r="Q175" s="57"/>
      <c r="R175" s="173"/>
    </row>
    <row r="176" spans="2:18" s="1" customFormat="1" ht="18.75" hidden="1">
      <c r="B176" s="35"/>
      <c r="C176" s="25"/>
      <c r="D176" s="47"/>
      <c r="E176" s="25"/>
      <c r="F176" s="21"/>
      <c r="G176" s="69"/>
      <c r="H176" s="69"/>
      <c r="I176" s="4"/>
      <c r="J176" s="7"/>
      <c r="K176" s="7"/>
      <c r="L176" s="7"/>
      <c r="M176" s="7"/>
      <c r="N176" s="107" t="e">
        <f t="shared" si="5"/>
        <v>#DIV/0!</v>
      </c>
      <c r="O176" s="65"/>
      <c r="P176" s="59">
        <f t="shared" si="6"/>
        <v>0</v>
      </c>
      <c r="Q176" s="57"/>
      <c r="R176" s="173"/>
    </row>
    <row r="177" spans="2:18" s="1" customFormat="1" ht="18.75" hidden="1">
      <c r="B177" s="35"/>
      <c r="C177" s="25"/>
      <c r="D177" s="47"/>
      <c r="E177" s="25"/>
      <c r="F177" s="24"/>
      <c r="G177" s="69"/>
      <c r="H177" s="7"/>
      <c r="I177" s="4"/>
      <c r="J177" s="7"/>
      <c r="K177" s="7"/>
      <c r="L177" s="7"/>
      <c r="M177" s="7"/>
      <c r="N177" s="107" t="e">
        <f t="shared" si="5"/>
        <v>#DIV/0!</v>
      </c>
      <c r="O177" s="65"/>
      <c r="P177" s="59">
        <f t="shared" si="6"/>
        <v>0</v>
      </c>
      <c r="Q177" s="57"/>
      <c r="R177" s="173"/>
    </row>
    <row r="178" spans="2:18" s="1" customFormat="1" ht="21.75" customHeight="1">
      <c r="B178" s="34" t="s">
        <v>83</v>
      </c>
      <c r="C178" s="20" t="s">
        <v>80</v>
      </c>
      <c r="D178" s="46"/>
      <c r="E178" s="20"/>
      <c r="F178" s="22" t="s">
        <v>31</v>
      </c>
      <c r="G178" s="66">
        <v>274671</v>
      </c>
      <c r="H178" s="66"/>
      <c r="I178" s="8"/>
      <c r="J178" s="59"/>
      <c r="K178" s="59"/>
      <c r="L178" s="8"/>
      <c r="M178" s="59">
        <v>48891</v>
      </c>
      <c r="N178" s="107">
        <f t="shared" si="5"/>
        <v>17.79984053649639</v>
      </c>
      <c r="O178" s="107" t="e">
        <f>M178/L178*100</f>
        <v>#DIV/0!</v>
      </c>
      <c r="P178" s="59">
        <f t="shared" si="6"/>
        <v>-225780</v>
      </c>
      <c r="Q178" s="108">
        <f>M178-L178</f>
        <v>48891</v>
      </c>
      <c r="R178" s="173"/>
    </row>
    <row r="179" spans="2:18" s="1" customFormat="1" ht="37.5" hidden="1">
      <c r="B179" s="49"/>
      <c r="C179" s="25"/>
      <c r="D179" s="47"/>
      <c r="E179" s="25"/>
      <c r="F179" s="21" t="s">
        <v>32</v>
      </c>
      <c r="G179" s="68"/>
      <c r="H179" s="68"/>
      <c r="I179" s="4"/>
      <c r="J179" s="4"/>
      <c r="K179" s="4"/>
      <c r="L179" s="4"/>
      <c r="M179" s="7"/>
      <c r="N179" s="107" t="e">
        <f t="shared" si="5"/>
        <v>#DIV/0!</v>
      </c>
      <c r="O179" s="65"/>
      <c r="P179" s="59">
        <f t="shared" si="6"/>
        <v>0</v>
      </c>
      <c r="Q179" s="58"/>
      <c r="R179" s="173"/>
    </row>
    <row r="180" spans="2:18" s="1" customFormat="1" ht="18.75" hidden="1">
      <c r="B180" s="35"/>
      <c r="C180" s="25"/>
      <c r="D180" s="47"/>
      <c r="E180" s="25"/>
      <c r="F180" s="129" t="s">
        <v>99</v>
      </c>
      <c r="G180" s="69"/>
      <c r="H180" s="69"/>
      <c r="I180" s="62"/>
      <c r="J180" s="62"/>
      <c r="K180" s="62"/>
      <c r="L180" s="62"/>
      <c r="M180" s="17"/>
      <c r="N180" s="107" t="e">
        <f t="shared" si="5"/>
        <v>#DIV/0!</v>
      </c>
      <c r="O180" s="133" t="e">
        <f>M180/L180*100</f>
        <v>#DIV/0!</v>
      </c>
      <c r="P180" s="59">
        <f t="shared" si="6"/>
        <v>0</v>
      </c>
      <c r="Q180" s="134">
        <f>M180-L180</f>
        <v>0</v>
      </c>
      <c r="R180" s="173"/>
    </row>
    <row r="181" spans="2:18" s="1" customFormat="1" ht="18.75">
      <c r="B181" s="34" t="s">
        <v>83</v>
      </c>
      <c r="C181" s="20" t="s">
        <v>81</v>
      </c>
      <c r="D181" s="46"/>
      <c r="E181" s="20"/>
      <c r="F181" s="22" t="s">
        <v>100</v>
      </c>
      <c r="G181" s="66">
        <v>161850</v>
      </c>
      <c r="H181" s="66"/>
      <c r="I181" s="8"/>
      <c r="J181" s="59"/>
      <c r="K181" s="59"/>
      <c r="L181" s="8"/>
      <c r="M181" s="59">
        <v>86305</v>
      </c>
      <c r="N181" s="107">
        <f t="shared" si="5"/>
        <v>53.32406549274019</v>
      </c>
      <c r="O181" s="133"/>
      <c r="P181" s="59">
        <f t="shared" si="6"/>
        <v>-75545</v>
      </c>
      <c r="Q181" s="108">
        <f>M181-L181</f>
        <v>86305</v>
      </c>
      <c r="R181" s="173"/>
    </row>
    <row r="182" spans="2:18" s="1" customFormat="1" ht="24.75" customHeight="1" thickBot="1">
      <c r="B182" s="34" t="s">
        <v>83</v>
      </c>
      <c r="C182" s="20" t="s">
        <v>83</v>
      </c>
      <c r="D182" s="46"/>
      <c r="E182" s="20"/>
      <c r="F182" s="22" t="s">
        <v>33</v>
      </c>
      <c r="G182" s="66">
        <v>19983</v>
      </c>
      <c r="H182" s="66"/>
      <c r="I182" s="8"/>
      <c r="J182" s="8"/>
      <c r="K182" s="8"/>
      <c r="L182" s="8"/>
      <c r="M182" s="59">
        <v>7855</v>
      </c>
      <c r="N182" s="107">
        <f t="shared" si="5"/>
        <v>39.308412150327776</v>
      </c>
      <c r="O182" s="107" t="e">
        <f>M182/L182*100</f>
        <v>#DIV/0!</v>
      </c>
      <c r="P182" s="59">
        <f t="shared" si="6"/>
        <v>-12128</v>
      </c>
      <c r="Q182" s="108">
        <f>M182-L182</f>
        <v>7855</v>
      </c>
      <c r="R182" s="173"/>
    </row>
    <row r="183" spans="2:18" s="1" customFormat="1" ht="19.5" hidden="1" thickBot="1">
      <c r="B183" s="35"/>
      <c r="C183" s="25"/>
      <c r="D183" s="47"/>
      <c r="E183" s="25"/>
      <c r="F183" s="129" t="s">
        <v>99</v>
      </c>
      <c r="G183" s="69"/>
      <c r="H183" s="17"/>
      <c r="I183" s="62"/>
      <c r="J183" s="62"/>
      <c r="K183" s="62"/>
      <c r="L183" s="62"/>
      <c r="M183" s="17"/>
      <c r="N183" s="107" t="e">
        <f t="shared" si="5"/>
        <v>#DIV/0!</v>
      </c>
      <c r="O183" s="119"/>
      <c r="P183" s="125">
        <f t="shared" si="6"/>
        <v>0</v>
      </c>
      <c r="Q183" s="120">
        <f>M183-L183</f>
        <v>0</v>
      </c>
      <c r="R183" s="173"/>
    </row>
    <row r="184" spans="2:18" s="1" customFormat="1" ht="19.5" hidden="1" thickBot="1">
      <c r="B184" s="35"/>
      <c r="C184" s="25"/>
      <c r="D184" s="47"/>
      <c r="E184" s="25"/>
      <c r="F184" s="21"/>
      <c r="G184" s="68"/>
      <c r="H184" s="68"/>
      <c r="I184" s="4"/>
      <c r="J184" s="4"/>
      <c r="K184" s="4"/>
      <c r="L184" s="4"/>
      <c r="M184" s="7"/>
      <c r="N184" s="107" t="e">
        <f t="shared" si="5"/>
        <v>#DIV/0!</v>
      </c>
      <c r="O184" s="65"/>
      <c r="P184" s="118">
        <f t="shared" si="6"/>
        <v>0</v>
      </c>
      <c r="Q184" s="57"/>
      <c r="R184" s="173"/>
    </row>
    <row r="185" spans="2:18" s="1" customFormat="1" ht="19.5" hidden="1" thickBot="1">
      <c r="B185" s="35"/>
      <c r="C185" s="25"/>
      <c r="D185" s="47"/>
      <c r="E185" s="25"/>
      <c r="F185" s="24"/>
      <c r="G185" s="69"/>
      <c r="H185" s="7"/>
      <c r="I185" s="4"/>
      <c r="J185" s="4"/>
      <c r="K185" s="4"/>
      <c r="L185" s="4"/>
      <c r="M185" s="7"/>
      <c r="N185" s="107" t="e">
        <f t="shared" si="5"/>
        <v>#DIV/0!</v>
      </c>
      <c r="O185" s="65"/>
      <c r="P185" s="118">
        <f t="shared" si="6"/>
        <v>0</v>
      </c>
      <c r="Q185" s="57"/>
      <c r="R185" s="173"/>
    </row>
    <row r="186" spans="2:18" s="1" customFormat="1" ht="19.5" hidden="1" thickBot="1">
      <c r="B186" s="36" t="s">
        <v>83</v>
      </c>
      <c r="C186" s="37" t="s">
        <v>82</v>
      </c>
      <c r="D186" s="51" t="s">
        <v>69</v>
      </c>
      <c r="E186" s="37" t="s">
        <v>68</v>
      </c>
      <c r="F186" s="44" t="s">
        <v>70</v>
      </c>
      <c r="G186" s="82"/>
      <c r="H186" s="78"/>
      <c r="I186" s="87"/>
      <c r="J186" s="87"/>
      <c r="K186" s="87"/>
      <c r="L186" s="87"/>
      <c r="M186" s="78"/>
      <c r="N186" s="198" t="e">
        <f t="shared" si="5"/>
        <v>#DIV/0!</v>
      </c>
      <c r="O186" s="86"/>
      <c r="P186" s="118">
        <f t="shared" si="6"/>
        <v>0</v>
      </c>
      <c r="Q186" s="94"/>
      <c r="R186" s="173"/>
    </row>
    <row r="187" spans="2:18" s="1" customFormat="1" ht="24" customHeight="1" thickBot="1">
      <c r="B187" s="234" t="s">
        <v>89</v>
      </c>
      <c r="C187" s="234"/>
      <c r="D187" s="241"/>
      <c r="E187" s="234"/>
      <c r="F187" s="236" t="s">
        <v>34</v>
      </c>
      <c r="G187" s="237">
        <f>G192+G194</f>
        <v>79057</v>
      </c>
      <c r="H187" s="237">
        <f>H192</f>
        <v>0</v>
      </c>
      <c r="I187" s="237" t="e">
        <f>I189+I190+I191+#REF!+I194</f>
        <v>#REF!</v>
      </c>
      <c r="J187" s="237" t="e">
        <f>J189+J190+J191+#REF!+J194</f>
        <v>#REF!</v>
      </c>
      <c r="K187" s="237"/>
      <c r="L187" s="237">
        <f>L192+L194</f>
        <v>0</v>
      </c>
      <c r="M187" s="237">
        <f>M192+M194</f>
        <v>31929</v>
      </c>
      <c r="N187" s="238">
        <f t="shared" si="5"/>
        <v>40.387315481235056</v>
      </c>
      <c r="O187" s="244" t="e">
        <f>M187/L187*100</f>
        <v>#DIV/0!</v>
      </c>
      <c r="P187" s="239">
        <f t="shared" si="6"/>
        <v>-47128</v>
      </c>
      <c r="Q187" s="199">
        <f>Q192+Q194</f>
        <v>31929</v>
      </c>
      <c r="R187" s="173"/>
    </row>
    <row r="188" spans="2:18" s="1" customFormat="1" ht="19.5" hidden="1" thickBot="1">
      <c r="B188" s="52"/>
      <c r="C188" s="41"/>
      <c r="D188" s="53"/>
      <c r="E188" s="41"/>
      <c r="F188" s="42" t="s">
        <v>6</v>
      </c>
      <c r="G188" s="95"/>
      <c r="H188" s="95"/>
      <c r="I188" s="90"/>
      <c r="J188" s="90"/>
      <c r="K188" s="90"/>
      <c r="L188" s="90"/>
      <c r="M188" s="101"/>
      <c r="N188" s="165" t="e">
        <f t="shared" si="5"/>
        <v>#DIV/0!</v>
      </c>
      <c r="O188" s="92"/>
      <c r="P188" s="118">
        <f t="shared" si="6"/>
        <v>0</v>
      </c>
      <c r="Q188" s="93"/>
      <c r="R188" s="173"/>
    </row>
    <row r="189" spans="2:18" s="1" customFormat="1" ht="19.5" hidden="1" thickBot="1">
      <c r="B189" s="49"/>
      <c r="C189" s="25"/>
      <c r="D189" s="47"/>
      <c r="E189" s="25"/>
      <c r="F189" s="21" t="s">
        <v>35</v>
      </c>
      <c r="G189" s="68"/>
      <c r="H189" s="68"/>
      <c r="I189" s="4"/>
      <c r="J189" s="4"/>
      <c r="K189" s="4"/>
      <c r="L189" s="4"/>
      <c r="M189" s="7"/>
      <c r="N189" s="107" t="e">
        <f t="shared" si="5"/>
        <v>#DIV/0!</v>
      </c>
      <c r="O189" s="65"/>
      <c r="P189" s="118">
        <f t="shared" si="6"/>
        <v>0</v>
      </c>
      <c r="Q189" s="58"/>
      <c r="R189" s="173"/>
    </row>
    <row r="190" spans="2:18" s="1" customFormat="1" ht="34.5" customHeight="1" hidden="1">
      <c r="B190" s="49"/>
      <c r="C190" s="25"/>
      <c r="D190" s="47"/>
      <c r="E190" s="25"/>
      <c r="F190" s="21" t="s">
        <v>36</v>
      </c>
      <c r="G190" s="68"/>
      <c r="H190" s="68"/>
      <c r="I190" s="4"/>
      <c r="J190" s="4"/>
      <c r="K190" s="4"/>
      <c r="L190" s="4"/>
      <c r="M190" s="7"/>
      <c r="N190" s="107" t="e">
        <f t="shared" si="5"/>
        <v>#DIV/0!</v>
      </c>
      <c r="O190" s="65"/>
      <c r="P190" s="118">
        <f t="shared" si="6"/>
        <v>0</v>
      </c>
      <c r="Q190" s="58"/>
      <c r="R190" s="173"/>
    </row>
    <row r="191" spans="2:18" s="1" customFormat="1" ht="38.25" hidden="1" thickBot="1">
      <c r="B191" s="50"/>
      <c r="C191" s="37"/>
      <c r="D191" s="51"/>
      <c r="E191" s="37"/>
      <c r="F191" s="103" t="s">
        <v>37</v>
      </c>
      <c r="G191" s="96"/>
      <c r="H191" s="96"/>
      <c r="I191" s="87"/>
      <c r="J191" s="87"/>
      <c r="K191" s="87"/>
      <c r="L191" s="87"/>
      <c r="M191" s="78"/>
      <c r="N191" s="107" t="e">
        <f t="shared" si="5"/>
        <v>#DIV/0!</v>
      </c>
      <c r="O191" s="86"/>
      <c r="P191" s="118">
        <f t="shared" si="6"/>
        <v>0</v>
      </c>
      <c r="Q191" s="88"/>
      <c r="R191" s="173"/>
    </row>
    <row r="192" spans="2:18" s="1" customFormat="1" ht="37.5">
      <c r="B192" s="186" t="s">
        <v>89</v>
      </c>
      <c r="C192" s="115" t="s">
        <v>81</v>
      </c>
      <c r="D192" s="116"/>
      <c r="E192" s="115"/>
      <c r="F192" s="200" t="s">
        <v>101</v>
      </c>
      <c r="G192" s="157">
        <v>11941</v>
      </c>
      <c r="H192" s="157"/>
      <c r="I192" s="117"/>
      <c r="J192" s="117"/>
      <c r="K192" s="117"/>
      <c r="L192" s="117"/>
      <c r="M192" s="118">
        <v>3521</v>
      </c>
      <c r="N192" s="107">
        <f t="shared" si="5"/>
        <v>29.48664265974374</v>
      </c>
      <c r="O192" s="188"/>
      <c r="P192" s="118">
        <f t="shared" si="6"/>
        <v>-8420</v>
      </c>
      <c r="Q192" s="189">
        <f>M192-L192</f>
        <v>3521</v>
      </c>
      <c r="R192" s="173"/>
    </row>
    <row r="193" spans="2:18" s="1" customFormat="1" ht="18.75" hidden="1">
      <c r="B193" s="34"/>
      <c r="C193" s="20"/>
      <c r="D193" s="46"/>
      <c r="E193" s="20"/>
      <c r="F193" s="22"/>
      <c r="G193" s="66"/>
      <c r="H193" s="66"/>
      <c r="I193" s="8"/>
      <c r="J193" s="8"/>
      <c r="K193" s="8"/>
      <c r="L193" s="8"/>
      <c r="M193" s="59"/>
      <c r="N193" s="107" t="e">
        <f t="shared" si="5"/>
        <v>#DIV/0!</v>
      </c>
      <c r="O193" s="107"/>
      <c r="P193" s="59">
        <f t="shared" si="6"/>
        <v>0</v>
      </c>
      <c r="Q193" s="108"/>
      <c r="R193" s="173"/>
    </row>
    <row r="194" spans="2:18" s="1" customFormat="1" ht="22.5" customHeight="1" thickBot="1">
      <c r="B194" s="121" t="s">
        <v>89</v>
      </c>
      <c r="C194" s="122" t="s">
        <v>83</v>
      </c>
      <c r="D194" s="123"/>
      <c r="E194" s="122"/>
      <c r="F194" s="195" t="s">
        <v>38</v>
      </c>
      <c r="G194" s="66">
        <v>67116</v>
      </c>
      <c r="H194" s="59"/>
      <c r="I194" s="8"/>
      <c r="J194" s="59"/>
      <c r="K194" s="59"/>
      <c r="L194" s="124"/>
      <c r="M194" s="125">
        <v>28408</v>
      </c>
      <c r="N194" s="107">
        <f t="shared" si="5"/>
        <v>42.326717921211035</v>
      </c>
      <c r="O194" s="197" t="e">
        <f>M194/L194*100</f>
        <v>#DIV/0!</v>
      </c>
      <c r="P194" s="125">
        <f t="shared" si="6"/>
        <v>-38708</v>
      </c>
      <c r="Q194" s="202">
        <f>M194-L194</f>
        <v>28408</v>
      </c>
      <c r="R194" s="173"/>
    </row>
    <row r="195" spans="2:18" s="1" customFormat="1" ht="19.5" hidden="1" thickBot="1">
      <c r="B195" s="35"/>
      <c r="C195" s="25"/>
      <c r="D195" s="47"/>
      <c r="E195" s="25"/>
      <c r="F195" s="21"/>
      <c r="G195" s="68"/>
      <c r="H195" s="68"/>
      <c r="I195" s="4"/>
      <c r="J195" s="7"/>
      <c r="K195" s="7"/>
      <c r="L195" s="4"/>
      <c r="M195" s="7"/>
      <c r="N195" s="107" t="e">
        <f t="shared" si="5"/>
        <v>#DIV/0!</v>
      </c>
      <c r="O195" s="65"/>
      <c r="P195" s="118">
        <f t="shared" si="6"/>
        <v>0</v>
      </c>
      <c r="Q195" s="57"/>
      <c r="R195" s="173"/>
    </row>
    <row r="196" spans="2:18" s="1" customFormat="1" ht="19.5" hidden="1" thickBot="1">
      <c r="B196" s="36"/>
      <c r="C196" s="37"/>
      <c r="D196" s="51"/>
      <c r="E196" s="37"/>
      <c r="F196" s="44"/>
      <c r="G196" s="82"/>
      <c r="H196" s="78"/>
      <c r="I196" s="87"/>
      <c r="J196" s="78"/>
      <c r="K196" s="78"/>
      <c r="L196" s="78"/>
      <c r="M196" s="78"/>
      <c r="N196" s="198" t="e">
        <f t="shared" si="5"/>
        <v>#DIV/0!</v>
      </c>
      <c r="O196" s="86"/>
      <c r="P196" s="118">
        <f t="shared" si="6"/>
        <v>0</v>
      </c>
      <c r="Q196" s="94"/>
      <c r="R196" s="173"/>
    </row>
    <row r="197" spans="2:18" s="1" customFormat="1" ht="22.5" customHeight="1" thickBot="1">
      <c r="B197" s="234" t="s">
        <v>84</v>
      </c>
      <c r="C197" s="234"/>
      <c r="D197" s="241"/>
      <c r="E197" s="234"/>
      <c r="F197" s="236" t="s">
        <v>9</v>
      </c>
      <c r="G197" s="237">
        <f>G199+G216+G219+G224+G230+G235+G247+G250+G198</f>
        <v>16453295</v>
      </c>
      <c r="H197" s="237">
        <f>H199+H216+H219+H224+H230+H235+H247+H250</f>
        <v>0</v>
      </c>
      <c r="I197" s="237" t="e">
        <f>I199+I216+I219+I224+I230+I235+I247+I250+I238+#REF!</f>
        <v>#REF!</v>
      </c>
      <c r="J197" s="237" t="e">
        <f>J199+J216+J219+J224+J230+J235+J247+J250+J238+#REF!</f>
        <v>#REF!</v>
      </c>
      <c r="K197" s="237"/>
      <c r="L197" s="239">
        <f>L199+L216+L219+L224+L230+L235+L247+L250</f>
        <v>0</v>
      </c>
      <c r="M197" s="239">
        <f>M199+M216+M219+M224+M230+M235+M247+M250+M198</f>
        <v>7612828</v>
      </c>
      <c r="N197" s="238">
        <f t="shared" si="5"/>
        <v>46.269321737682326</v>
      </c>
      <c r="O197" s="238" t="e">
        <f>M197/L197*100</f>
        <v>#DIV/0!</v>
      </c>
      <c r="P197" s="239">
        <f t="shared" si="6"/>
        <v>-8840467</v>
      </c>
      <c r="Q197" s="185">
        <f>M197-L197</f>
        <v>7612828</v>
      </c>
      <c r="R197" s="173"/>
    </row>
    <row r="198" spans="2:18" s="1" customFormat="1" ht="22.5" customHeight="1" thickBot="1">
      <c r="B198" s="186" t="s">
        <v>84</v>
      </c>
      <c r="C198" s="203" t="s">
        <v>79</v>
      </c>
      <c r="D198" s="204"/>
      <c r="E198" s="203"/>
      <c r="F198" s="205" t="s">
        <v>133</v>
      </c>
      <c r="G198" s="206">
        <v>3020399</v>
      </c>
      <c r="H198" s="206"/>
      <c r="I198" s="206"/>
      <c r="J198" s="206"/>
      <c r="K198" s="206"/>
      <c r="L198" s="207"/>
      <c r="M198" s="207">
        <v>1311092</v>
      </c>
      <c r="N198" s="165">
        <f t="shared" si="5"/>
        <v>43.40790736588113</v>
      </c>
      <c r="O198" s="208"/>
      <c r="P198" s="164">
        <f t="shared" si="6"/>
        <v>-1709307</v>
      </c>
      <c r="Q198" s="209"/>
      <c r="R198" s="173"/>
    </row>
    <row r="199" spans="2:18" s="1" customFormat="1" ht="22.5" customHeight="1">
      <c r="B199" s="100" t="s">
        <v>84</v>
      </c>
      <c r="C199" s="178" t="s">
        <v>80</v>
      </c>
      <c r="D199" s="177"/>
      <c r="E199" s="178"/>
      <c r="F199" s="45" t="s">
        <v>39</v>
      </c>
      <c r="G199" s="89">
        <v>10642611</v>
      </c>
      <c r="H199" s="89"/>
      <c r="I199" s="91"/>
      <c r="J199" s="164"/>
      <c r="K199" s="164"/>
      <c r="L199" s="91"/>
      <c r="M199" s="272">
        <v>5039081</v>
      </c>
      <c r="N199" s="165">
        <f t="shared" si="5"/>
        <v>47.34816484413458</v>
      </c>
      <c r="O199" s="165" t="e">
        <f>M199/L199*100</f>
        <v>#DIV/0!</v>
      </c>
      <c r="P199" s="164">
        <f t="shared" si="6"/>
        <v>-5603530</v>
      </c>
      <c r="Q199" s="189">
        <f>M199-L199</f>
        <v>5039081</v>
      </c>
      <c r="R199" s="173"/>
    </row>
    <row r="200" spans="2:18" s="1" customFormat="1" ht="39" customHeight="1" hidden="1">
      <c r="B200" s="34"/>
      <c r="C200" s="20"/>
      <c r="D200" s="46"/>
      <c r="E200" s="20"/>
      <c r="F200" s="22"/>
      <c r="G200" s="66"/>
      <c r="H200" s="66"/>
      <c r="I200" s="8"/>
      <c r="J200" s="59"/>
      <c r="K200" s="59"/>
      <c r="L200" s="59"/>
      <c r="M200" s="59"/>
      <c r="N200" s="107" t="e">
        <f t="shared" si="5"/>
        <v>#DIV/0!</v>
      </c>
      <c r="O200" s="107"/>
      <c r="P200" s="59">
        <f t="shared" si="6"/>
        <v>0</v>
      </c>
      <c r="Q200" s="109"/>
      <c r="R200" s="173"/>
    </row>
    <row r="201" spans="2:18" s="1" customFormat="1" ht="34.5" customHeight="1" hidden="1">
      <c r="B201" s="34"/>
      <c r="C201" s="20"/>
      <c r="D201" s="46"/>
      <c r="E201" s="20"/>
      <c r="F201" s="30"/>
      <c r="G201" s="66"/>
      <c r="H201" s="66"/>
      <c r="I201" s="8"/>
      <c r="J201" s="59"/>
      <c r="K201" s="59"/>
      <c r="L201" s="59"/>
      <c r="M201" s="59"/>
      <c r="N201" s="107" t="e">
        <f t="shared" si="5"/>
        <v>#DIV/0!</v>
      </c>
      <c r="O201" s="107"/>
      <c r="P201" s="59">
        <f t="shared" si="6"/>
        <v>0</v>
      </c>
      <c r="Q201" s="109"/>
      <c r="R201" s="173"/>
    </row>
    <row r="202" spans="2:18" s="1" customFormat="1" ht="42" customHeight="1" hidden="1">
      <c r="B202" s="34"/>
      <c r="C202" s="20"/>
      <c r="D202" s="46"/>
      <c r="E202" s="20"/>
      <c r="F202" s="22"/>
      <c r="G202" s="66"/>
      <c r="H202" s="66"/>
      <c r="I202" s="8"/>
      <c r="J202" s="59"/>
      <c r="K202" s="59"/>
      <c r="L202" s="8"/>
      <c r="M202" s="59"/>
      <c r="N202" s="107" t="e">
        <f t="shared" si="5"/>
        <v>#DIV/0!</v>
      </c>
      <c r="O202" s="107"/>
      <c r="P202" s="59">
        <f t="shared" si="6"/>
        <v>0</v>
      </c>
      <c r="Q202" s="108"/>
      <c r="R202" s="173"/>
    </row>
    <row r="203" spans="2:18" s="1" customFormat="1" ht="39" customHeight="1" hidden="1">
      <c r="B203" s="34"/>
      <c r="C203" s="20"/>
      <c r="D203" s="46"/>
      <c r="E203" s="20"/>
      <c r="F203" s="30"/>
      <c r="G203" s="67"/>
      <c r="H203" s="135"/>
      <c r="I203" s="8"/>
      <c r="J203" s="59"/>
      <c r="K203" s="59"/>
      <c r="L203" s="59"/>
      <c r="M203" s="59"/>
      <c r="N203" s="107" t="e">
        <f aca="true" t="shared" si="7" ref="N203:N266">M203/G203*100</f>
        <v>#DIV/0!</v>
      </c>
      <c r="O203" s="107"/>
      <c r="P203" s="59">
        <f t="shared" si="6"/>
        <v>0</v>
      </c>
      <c r="Q203" s="108"/>
      <c r="R203" s="173"/>
    </row>
    <row r="204" spans="2:18" s="1" customFormat="1" ht="22.5" customHeight="1" hidden="1">
      <c r="B204" s="34"/>
      <c r="C204" s="20"/>
      <c r="D204" s="46"/>
      <c r="E204" s="20"/>
      <c r="F204" s="22"/>
      <c r="G204" s="66"/>
      <c r="H204" s="66"/>
      <c r="I204" s="8"/>
      <c r="J204" s="59"/>
      <c r="K204" s="59"/>
      <c r="L204" s="8"/>
      <c r="M204" s="59"/>
      <c r="N204" s="107" t="e">
        <f t="shared" si="7"/>
        <v>#DIV/0!</v>
      </c>
      <c r="O204" s="107"/>
      <c r="P204" s="59">
        <f t="shared" si="6"/>
        <v>0</v>
      </c>
      <c r="Q204" s="108"/>
      <c r="R204" s="173"/>
    </row>
    <row r="205" spans="2:18" s="1" customFormat="1" ht="42" customHeight="1" hidden="1">
      <c r="B205" s="34"/>
      <c r="C205" s="20"/>
      <c r="D205" s="46"/>
      <c r="E205" s="20"/>
      <c r="F205" s="30"/>
      <c r="G205" s="67"/>
      <c r="H205" s="135"/>
      <c r="I205" s="8"/>
      <c r="J205" s="59"/>
      <c r="K205" s="59"/>
      <c r="L205" s="59"/>
      <c r="M205" s="59"/>
      <c r="N205" s="107" t="e">
        <f t="shared" si="7"/>
        <v>#DIV/0!</v>
      </c>
      <c r="O205" s="107"/>
      <c r="P205" s="59">
        <f t="shared" si="6"/>
        <v>0</v>
      </c>
      <c r="Q205" s="108"/>
      <c r="R205" s="173"/>
    </row>
    <row r="206" spans="2:18" s="1" customFormat="1" ht="22.5" customHeight="1" hidden="1">
      <c r="B206" s="34"/>
      <c r="C206" s="20"/>
      <c r="D206" s="46"/>
      <c r="E206" s="20"/>
      <c r="F206" s="22"/>
      <c r="G206" s="66"/>
      <c r="H206" s="66"/>
      <c r="I206" s="8"/>
      <c r="J206" s="59"/>
      <c r="K206" s="59"/>
      <c r="L206" s="8"/>
      <c r="M206" s="59"/>
      <c r="N206" s="107" t="e">
        <f t="shared" si="7"/>
        <v>#DIV/0!</v>
      </c>
      <c r="O206" s="107"/>
      <c r="P206" s="59">
        <f t="shared" si="6"/>
        <v>0</v>
      </c>
      <c r="Q206" s="108"/>
      <c r="R206" s="173"/>
    </row>
    <row r="207" spans="2:18" s="1" customFormat="1" ht="38.25" customHeight="1" hidden="1">
      <c r="B207" s="34"/>
      <c r="C207" s="20"/>
      <c r="D207" s="46"/>
      <c r="E207" s="20"/>
      <c r="F207" s="30"/>
      <c r="G207" s="67"/>
      <c r="H207" s="135"/>
      <c r="I207" s="8"/>
      <c r="J207" s="59"/>
      <c r="K207" s="59"/>
      <c r="L207" s="59"/>
      <c r="M207" s="59"/>
      <c r="N207" s="107" t="e">
        <f t="shared" si="7"/>
        <v>#DIV/0!</v>
      </c>
      <c r="O207" s="107"/>
      <c r="P207" s="59">
        <f t="shared" si="6"/>
        <v>0</v>
      </c>
      <c r="Q207" s="108"/>
      <c r="R207" s="173"/>
    </row>
    <row r="208" spans="2:18" s="1" customFormat="1" ht="22.5" customHeight="1" hidden="1">
      <c r="B208" s="34"/>
      <c r="C208" s="20"/>
      <c r="D208" s="46"/>
      <c r="E208" s="20"/>
      <c r="F208" s="22"/>
      <c r="G208" s="66"/>
      <c r="H208" s="66"/>
      <c r="I208" s="8"/>
      <c r="J208" s="59"/>
      <c r="K208" s="59"/>
      <c r="L208" s="8"/>
      <c r="M208" s="59"/>
      <c r="N208" s="107" t="e">
        <f t="shared" si="7"/>
        <v>#DIV/0!</v>
      </c>
      <c r="O208" s="107"/>
      <c r="P208" s="59">
        <f t="shared" si="6"/>
        <v>0</v>
      </c>
      <c r="Q208" s="108"/>
      <c r="R208" s="173"/>
    </row>
    <row r="209" spans="2:18" s="1" customFormat="1" ht="42.75" customHeight="1" hidden="1">
      <c r="B209" s="34"/>
      <c r="C209" s="20"/>
      <c r="D209" s="46"/>
      <c r="E209" s="20"/>
      <c r="F209" s="30"/>
      <c r="G209" s="67"/>
      <c r="H209" s="135"/>
      <c r="I209" s="8"/>
      <c r="J209" s="59"/>
      <c r="K209" s="59"/>
      <c r="L209" s="59"/>
      <c r="M209" s="59"/>
      <c r="N209" s="107" t="e">
        <f t="shared" si="7"/>
        <v>#DIV/0!</v>
      </c>
      <c r="O209" s="107"/>
      <c r="P209" s="59">
        <f aca="true" t="shared" si="8" ref="P209:P272">M209-G209</f>
        <v>0</v>
      </c>
      <c r="Q209" s="108"/>
      <c r="R209" s="173"/>
    </row>
    <row r="210" spans="2:18" s="1" customFormat="1" ht="22.5" customHeight="1" hidden="1">
      <c r="B210" s="34"/>
      <c r="C210" s="20"/>
      <c r="D210" s="46"/>
      <c r="E210" s="20"/>
      <c r="F210" s="22"/>
      <c r="G210" s="66"/>
      <c r="H210" s="66"/>
      <c r="I210" s="8"/>
      <c r="J210" s="59"/>
      <c r="K210" s="59"/>
      <c r="L210" s="8"/>
      <c r="M210" s="59"/>
      <c r="N210" s="107" t="e">
        <f t="shared" si="7"/>
        <v>#DIV/0!</v>
      </c>
      <c r="O210" s="107"/>
      <c r="P210" s="59">
        <f t="shared" si="8"/>
        <v>0</v>
      </c>
      <c r="Q210" s="108"/>
      <c r="R210" s="173"/>
    </row>
    <row r="211" spans="2:18" s="1" customFormat="1" ht="36" customHeight="1" hidden="1">
      <c r="B211" s="34"/>
      <c r="C211" s="20"/>
      <c r="D211" s="46"/>
      <c r="E211" s="20"/>
      <c r="F211" s="30"/>
      <c r="G211" s="67"/>
      <c r="H211" s="135"/>
      <c r="I211" s="8"/>
      <c r="J211" s="59"/>
      <c r="K211" s="59"/>
      <c r="L211" s="59"/>
      <c r="M211" s="59"/>
      <c r="N211" s="107" t="e">
        <f t="shared" si="7"/>
        <v>#DIV/0!</v>
      </c>
      <c r="O211" s="107"/>
      <c r="P211" s="59">
        <f t="shared" si="8"/>
        <v>0</v>
      </c>
      <c r="Q211" s="108"/>
      <c r="R211" s="173"/>
    </row>
    <row r="212" spans="2:18" s="1" customFormat="1" ht="22.5" customHeight="1" hidden="1">
      <c r="B212" s="34"/>
      <c r="C212" s="20"/>
      <c r="D212" s="46"/>
      <c r="E212" s="20"/>
      <c r="F212" s="22"/>
      <c r="G212" s="66"/>
      <c r="H212" s="66"/>
      <c r="I212" s="8"/>
      <c r="J212" s="59"/>
      <c r="K212" s="59"/>
      <c r="L212" s="8"/>
      <c r="M212" s="59"/>
      <c r="N212" s="107" t="e">
        <f t="shared" si="7"/>
        <v>#DIV/0!</v>
      </c>
      <c r="O212" s="107"/>
      <c r="P212" s="59">
        <f t="shared" si="8"/>
        <v>0</v>
      </c>
      <c r="Q212" s="108"/>
      <c r="R212" s="173"/>
    </row>
    <row r="213" spans="2:18" s="1" customFormat="1" ht="63" customHeight="1" hidden="1">
      <c r="B213" s="34"/>
      <c r="C213" s="20"/>
      <c r="D213" s="46"/>
      <c r="E213" s="20"/>
      <c r="F213" s="30"/>
      <c r="G213" s="67"/>
      <c r="H213" s="135"/>
      <c r="I213" s="8"/>
      <c r="J213" s="59"/>
      <c r="K213" s="59"/>
      <c r="L213" s="59"/>
      <c r="M213" s="59"/>
      <c r="N213" s="107" t="e">
        <f t="shared" si="7"/>
        <v>#DIV/0!</v>
      </c>
      <c r="O213" s="107"/>
      <c r="P213" s="59">
        <f t="shared" si="8"/>
        <v>0</v>
      </c>
      <c r="Q213" s="108"/>
      <c r="R213" s="173"/>
    </row>
    <row r="214" spans="2:18" s="1" customFormat="1" ht="22.5" customHeight="1" hidden="1">
      <c r="B214" s="34"/>
      <c r="C214" s="20"/>
      <c r="D214" s="46"/>
      <c r="E214" s="20"/>
      <c r="F214" s="30"/>
      <c r="G214" s="67"/>
      <c r="H214" s="135"/>
      <c r="I214" s="8"/>
      <c r="J214" s="59"/>
      <c r="K214" s="59"/>
      <c r="L214" s="59"/>
      <c r="M214" s="59"/>
      <c r="N214" s="107" t="e">
        <f t="shared" si="7"/>
        <v>#DIV/0!</v>
      </c>
      <c r="O214" s="107"/>
      <c r="P214" s="59">
        <f t="shared" si="8"/>
        <v>0</v>
      </c>
      <c r="Q214" s="108"/>
      <c r="R214" s="173"/>
    </row>
    <row r="215" spans="2:18" s="1" customFormat="1" ht="36.75" customHeight="1" hidden="1" thickBot="1">
      <c r="B215" s="34"/>
      <c r="C215" s="20"/>
      <c r="D215" s="46"/>
      <c r="E215" s="20"/>
      <c r="F215" s="30"/>
      <c r="G215" s="67"/>
      <c r="H215" s="135"/>
      <c r="I215" s="8"/>
      <c r="J215" s="59"/>
      <c r="K215" s="59"/>
      <c r="L215" s="59"/>
      <c r="M215" s="59"/>
      <c r="N215" s="107" t="e">
        <f t="shared" si="7"/>
        <v>#DIV/0!</v>
      </c>
      <c r="O215" s="107"/>
      <c r="P215" s="59">
        <f t="shared" si="8"/>
        <v>0</v>
      </c>
      <c r="Q215" s="108"/>
      <c r="R215" s="173"/>
    </row>
    <row r="216" spans="2:18" s="1" customFormat="1" ht="24" customHeight="1" hidden="1">
      <c r="B216" s="34" t="s">
        <v>84</v>
      </c>
      <c r="C216" s="20" t="s">
        <v>81</v>
      </c>
      <c r="D216" s="46"/>
      <c r="E216" s="20"/>
      <c r="F216" s="22" t="s">
        <v>40</v>
      </c>
      <c r="G216" s="66"/>
      <c r="H216" s="66"/>
      <c r="I216" s="8"/>
      <c r="J216" s="59"/>
      <c r="K216" s="59"/>
      <c r="L216" s="8"/>
      <c r="M216" s="59"/>
      <c r="N216" s="107" t="e">
        <f>M216/G216*100</f>
        <v>#DIV/0!</v>
      </c>
      <c r="O216" s="107" t="e">
        <f>M216/L216*100</f>
        <v>#DIV/0!</v>
      </c>
      <c r="P216" s="59">
        <f>M216-G216</f>
        <v>0</v>
      </c>
      <c r="Q216" s="108">
        <f>M216-L216</f>
        <v>0</v>
      </c>
      <c r="R216" s="173"/>
    </row>
    <row r="217" spans="2:18" s="1" customFormat="1" ht="33" customHeight="1" hidden="1">
      <c r="B217" s="34"/>
      <c r="C217" s="20"/>
      <c r="D217" s="46"/>
      <c r="E217" s="20"/>
      <c r="F217" s="22"/>
      <c r="G217" s="66"/>
      <c r="H217" s="66"/>
      <c r="I217" s="8"/>
      <c r="J217" s="59"/>
      <c r="K217" s="59"/>
      <c r="L217" s="8"/>
      <c r="M217" s="59"/>
      <c r="N217" s="107" t="e">
        <f t="shared" si="7"/>
        <v>#DIV/0!</v>
      </c>
      <c r="O217" s="107"/>
      <c r="P217" s="59">
        <f t="shared" si="8"/>
        <v>0</v>
      </c>
      <c r="Q217" s="108"/>
      <c r="R217" s="173"/>
    </row>
    <row r="218" spans="2:18" s="1" customFormat="1" ht="43.5" customHeight="1" hidden="1" thickBot="1">
      <c r="B218" s="34"/>
      <c r="C218" s="20"/>
      <c r="D218" s="46"/>
      <c r="E218" s="20"/>
      <c r="F218" s="30"/>
      <c r="G218" s="66"/>
      <c r="H218" s="135"/>
      <c r="I218" s="8"/>
      <c r="J218" s="59"/>
      <c r="K218" s="59"/>
      <c r="L218" s="59"/>
      <c r="M218" s="59"/>
      <c r="N218" s="107" t="e">
        <f t="shared" si="7"/>
        <v>#DIV/0!</v>
      </c>
      <c r="O218" s="107"/>
      <c r="P218" s="59">
        <f t="shared" si="8"/>
        <v>0</v>
      </c>
      <c r="Q218" s="108"/>
      <c r="R218" s="173"/>
    </row>
    <row r="219" spans="2:18" s="1" customFormat="1" ht="21.75" customHeight="1">
      <c r="B219" s="34" t="s">
        <v>84</v>
      </c>
      <c r="C219" s="20" t="s">
        <v>82</v>
      </c>
      <c r="D219" s="46"/>
      <c r="E219" s="20"/>
      <c r="F219" s="22" t="s">
        <v>41</v>
      </c>
      <c r="G219" s="66">
        <v>1692401</v>
      </c>
      <c r="H219" s="66"/>
      <c r="I219" s="8"/>
      <c r="J219" s="59"/>
      <c r="K219" s="59"/>
      <c r="L219" s="8"/>
      <c r="M219" s="59">
        <v>769710</v>
      </c>
      <c r="N219" s="107">
        <f>M219/G219*100</f>
        <v>45.48035601491608</v>
      </c>
      <c r="O219" s="107" t="e">
        <f>M219/L219*100</f>
        <v>#DIV/0!</v>
      </c>
      <c r="P219" s="59">
        <f>M219-G219</f>
        <v>-922691</v>
      </c>
      <c r="Q219" s="108">
        <f>M219-L219</f>
        <v>769710</v>
      </c>
      <c r="R219" s="173"/>
    </row>
    <row r="220" spans="2:18" s="1" customFormat="1" ht="17.25" customHeight="1" hidden="1">
      <c r="B220" s="35"/>
      <c r="C220" s="25"/>
      <c r="D220" s="46"/>
      <c r="E220" s="25"/>
      <c r="F220" s="129" t="s">
        <v>99</v>
      </c>
      <c r="G220" s="67"/>
      <c r="H220" s="67"/>
      <c r="I220" s="62"/>
      <c r="J220" s="17"/>
      <c r="K220" s="17"/>
      <c r="L220" s="17"/>
      <c r="M220" s="17"/>
      <c r="N220" s="107" t="e">
        <f t="shared" si="7"/>
        <v>#DIV/0!</v>
      </c>
      <c r="O220" s="133"/>
      <c r="P220" s="59">
        <f t="shared" si="8"/>
        <v>0</v>
      </c>
      <c r="Q220" s="134">
        <f>M220-L220</f>
        <v>0</v>
      </c>
      <c r="R220" s="173"/>
    </row>
    <row r="221" spans="2:18" s="1" customFormat="1" ht="36" customHeight="1" hidden="1">
      <c r="B221" s="35"/>
      <c r="C221" s="25"/>
      <c r="D221" s="46"/>
      <c r="E221" s="25"/>
      <c r="F221" s="30"/>
      <c r="G221" s="66"/>
      <c r="H221" s="66"/>
      <c r="I221" s="4"/>
      <c r="J221" s="7"/>
      <c r="K221" s="7"/>
      <c r="L221" s="7"/>
      <c r="M221" s="7"/>
      <c r="N221" s="107" t="e">
        <f t="shared" si="7"/>
        <v>#DIV/0!</v>
      </c>
      <c r="O221" s="65"/>
      <c r="P221" s="59">
        <f t="shared" si="8"/>
        <v>0</v>
      </c>
      <c r="Q221" s="106"/>
      <c r="R221" s="173"/>
    </row>
    <row r="222" spans="2:18" s="1" customFormat="1" ht="21.75" customHeight="1" hidden="1">
      <c r="B222" s="35"/>
      <c r="C222" s="25"/>
      <c r="D222" s="46"/>
      <c r="E222" s="25"/>
      <c r="F222" s="31"/>
      <c r="G222" s="68"/>
      <c r="H222" s="68"/>
      <c r="I222" s="4"/>
      <c r="J222" s="7"/>
      <c r="K222" s="7"/>
      <c r="L222" s="4"/>
      <c r="M222" s="7"/>
      <c r="N222" s="107" t="e">
        <f t="shared" si="7"/>
        <v>#DIV/0!</v>
      </c>
      <c r="O222" s="65"/>
      <c r="P222" s="59">
        <f t="shared" si="8"/>
        <v>0</v>
      </c>
      <c r="Q222" s="57"/>
      <c r="R222" s="173"/>
    </row>
    <row r="223" spans="2:18" s="1" customFormat="1" ht="42.75" customHeight="1" hidden="1" thickBot="1">
      <c r="B223" s="35"/>
      <c r="C223" s="25"/>
      <c r="D223" s="46"/>
      <c r="E223" s="25"/>
      <c r="F223" s="30"/>
      <c r="G223" s="69"/>
      <c r="H223" s="74"/>
      <c r="I223" s="4"/>
      <c r="J223" s="7"/>
      <c r="K223" s="7"/>
      <c r="L223" s="7"/>
      <c r="M223" s="7"/>
      <c r="N223" s="107" t="e">
        <f t="shared" si="7"/>
        <v>#DIV/0!</v>
      </c>
      <c r="O223" s="65"/>
      <c r="P223" s="59">
        <f t="shared" si="8"/>
        <v>0</v>
      </c>
      <c r="Q223" s="57"/>
      <c r="R223" s="173"/>
    </row>
    <row r="224" spans="2:18" s="1" customFormat="1" ht="42.75" customHeight="1">
      <c r="B224" s="34" t="s">
        <v>84</v>
      </c>
      <c r="C224" s="20" t="s">
        <v>83</v>
      </c>
      <c r="D224" s="46"/>
      <c r="E224" s="20"/>
      <c r="F224" s="22" t="s">
        <v>115</v>
      </c>
      <c r="G224" s="66">
        <v>73485</v>
      </c>
      <c r="H224" s="66"/>
      <c r="I224" s="8"/>
      <c r="J224" s="59"/>
      <c r="K224" s="59"/>
      <c r="L224" s="8"/>
      <c r="M224" s="271">
        <v>26361</v>
      </c>
      <c r="N224" s="107">
        <f t="shared" si="7"/>
        <v>35.872627066748315</v>
      </c>
      <c r="O224" s="107" t="e">
        <f>M224/L224*100</f>
        <v>#DIV/0!</v>
      </c>
      <c r="P224" s="59">
        <f t="shared" si="8"/>
        <v>-47124</v>
      </c>
      <c r="Q224" s="108">
        <f>M224-L224</f>
        <v>26361</v>
      </c>
      <c r="R224" s="173"/>
    </row>
    <row r="225" spans="2:18" s="1" customFormat="1" ht="24.75" customHeight="1" hidden="1">
      <c r="B225" s="34"/>
      <c r="C225" s="20"/>
      <c r="D225" s="46"/>
      <c r="E225" s="20"/>
      <c r="F225" s="22"/>
      <c r="G225" s="66"/>
      <c r="H225" s="66"/>
      <c r="I225" s="8"/>
      <c r="J225" s="59"/>
      <c r="K225" s="59"/>
      <c r="L225" s="8"/>
      <c r="M225" s="59"/>
      <c r="N225" s="107" t="e">
        <f t="shared" si="7"/>
        <v>#DIV/0!</v>
      </c>
      <c r="O225" s="107"/>
      <c r="P225" s="59">
        <f t="shared" si="8"/>
        <v>0</v>
      </c>
      <c r="Q225" s="108"/>
      <c r="R225" s="173"/>
    </row>
    <row r="226" spans="2:18" s="1" customFormat="1" ht="44.25" customHeight="1" hidden="1">
      <c r="B226" s="34"/>
      <c r="C226" s="20"/>
      <c r="D226" s="46"/>
      <c r="E226" s="20"/>
      <c r="F226" s="30"/>
      <c r="G226" s="67"/>
      <c r="H226" s="135"/>
      <c r="I226" s="8"/>
      <c r="J226" s="59"/>
      <c r="K226" s="59"/>
      <c r="L226" s="59"/>
      <c r="M226" s="59"/>
      <c r="N226" s="107" t="e">
        <f t="shared" si="7"/>
        <v>#DIV/0!</v>
      </c>
      <c r="O226" s="107"/>
      <c r="P226" s="59">
        <f t="shared" si="8"/>
        <v>0</v>
      </c>
      <c r="Q226" s="108"/>
      <c r="R226" s="173"/>
    </row>
    <row r="227" spans="2:18" s="1" customFormat="1" ht="24.75" customHeight="1" hidden="1">
      <c r="B227" s="34"/>
      <c r="C227" s="20"/>
      <c r="D227" s="46"/>
      <c r="E227" s="20"/>
      <c r="F227" s="22"/>
      <c r="G227" s="66"/>
      <c r="H227" s="66"/>
      <c r="I227" s="8"/>
      <c r="J227" s="59"/>
      <c r="K227" s="59"/>
      <c r="L227" s="8"/>
      <c r="M227" s="59"/>
      <c r="N227" s="107" t="e">
        <f t="shared" si="7"/>
        <v>#DIV/0!</v>
      </c>
      <c r="O227" s="107"/>
      <c r="P227" s="59">
        <f t="shared" si="8"/>
        <v>0</v>
      </c>
      <c r="Q227" s="108"/>
      <c r="R227" s="173"/>
    </row>
    <row r="228" spans="2:18" s="1" customFormat="1" ht="39" customHeight="1" hidden="1">
      <c r="B228" s="34"/>
      <c r="C228" s="20"/>
      <c r="D228" s="46"/>
      <c r="E228" s="20"/>
      <c r="F228" s="30"/>
      <c r="G228" s="67"/>
      <c r="H228" s="135"/>
      <c r="I228" s="8"/>
      <c r="J228" s="59"/>
      <c r="K228" s="59"/>
      <c r="L228" s="59"/>
      <c r="M228" s="59"/>
      <c r="N228" s="107" t="e">
        <f t="shared" si="7"/>
        <v>#DIV/0!</v>
      </c>
      <c r="O228" s="107"/>
      <c r="P228" s="59">
        <f t="shared" si="8"/>
        <v>0</v>
      </c>
      <c r="Q228" s="108"/>
      <c r="R228" s="173"/>
    </row>
    <row r="229" spans="2:18" s="1" customFormat="1" ht="39" customHeight="1" hidden="1" thickBot="1">
      <c r="B229" s="34"/>
      <c r="C229" s="20"/>
      <c r="D229" s="46"/>
      <c r="E229" s="20"/>
      <c r="F229" s="30"/>
      <c r="G229" s="67"/>
      <c r="H229" s="135"/>
      <c r="I229" s="8"/>
      <c r="J229" s="59"/>
      <c r="K229" s="59"/>
      <c r="L229" s="59"/>
      <c r="M229" s="59"/>
      <c r="N229" s="107" t="e">
        <f t="shared" si="7"/>
        <v>#DIV/0!</v>
      </c>
      <c r="O229" s="107"/>
      <c r="P229" s="59">
        <f t="shared" si="8"/>
        <v>0</v>
      </c>
      <c r="Q229" s="108"/>
      <c r="R229" s="173"/>
    </row>
    <row r="230" spans="2:18" s="1" customFormat="1" ht="21.75" customHeight="1">
      <c r="B230" s="34" t="s">
        <v>84</v>
      </c>
      <c r="C230" s="20" t="s">
        <v>89</v>
      </c>
      <c r="D230" s="46"/>
      <c r="E230" s="20"/>
      <c r="F230" s="22" t="s">
        <v>102</v>
      </c>
      <c r="G230" s="66">
        <v>282845</v>
      </c>
      <c r="H230" s="66"/>
      <c r="I230" s="8"/>
      <c r="J230" s="59"/>
      <c r="K230" s="59"/>
      <c r="L230" s="8"/>
      <c r="M230" s="59">
        <v>110305</v>
      </c>
      <c r="N230" s="107">
        <f t="shared" si="7"/>
        <v>38.99839134508299</v>
      </c>
      <c r="O230" s="107" t="e">
        <f>M230/L230*100</f>
        <v>#DIV/0!</v>
      </c>
      <c r="P230" s="59">
        <f t="shared" si="8"/>
        <v>-172540</v>
      </c>
      <c r="Q230" s="201">
        <f>M230-L230</f>
        <v>110305</v>
      </c>
      <c r="R230" s="173"/>
    </row>
    <row r="231" spans="2:18" s="1" customFormat="1" ht="22.5" customHeight="1" hidden="1">
      <c r="B231" s="34"/>
      <c r="C231" s="20"/>
      <c r="D231" s="46"/>
      <c r="E231" s="20"/>
      <c r="F231" s="22"/>
      <c r="G231" s="66"/>
      <c r="H231" s="66"/>
      <c r="I231" s="8"/>
      <c r="J231" s="59"/>
      <c r="K231" s="59"/>
      <c r="L231" s="59"/>
      <c r="M231" s="59"/>
      <c r="N231" s="107" t="e">
        <f t="shared" si="7"/>
        <v>#DIV/0!</v>
      </c>
      <c r="O231" s="107"/>
      <c r="P231" s="59">
        <f t="shared" si="8"/>
        <v>0</v>
      </c>
      <c r="Q231" s="109"/>
      <c r="R231" s="173"/>
    </row>
    <row r="232" spans="2:18" s="1" customFormat="1" ht="34.5" customHeight="1" hidden="1">
      <c r="B232" s="34"/>
      <c r="C232" s="20"/>
      <c r="D232" s="46"/>
      <c r="E232" s="20"/>
      <c r="F232" s="30"/>
      <c r="G232" s="66"/>
      <c r="H232" s="66"/>
      <c r="I232" s="8"/>
      <c r="J232" s="59"/>
      <c r="K232" s="59"/>
      <c r="L232" s="59"/>
      <c r="M232" s="59"/>
      <c r="N232" s="107" t="e">
        <f t="shared" si="7"/>
        <v>#DIV/0!</v>
      </c>
      <c r="O232" s="107"/>
      <c r="P232" s="59">
        <f t="shared" si="8"/>
        <v>0</v>
      </c>
      <c r="Q232" s="109"/>
      <c r="R232" s="173"/>
    </row>
    <row r="233" spans="2:18" s="1" customFormat="1" ht="22.5" customHeight="1" hidden="1">
      <c r="B233" s="34"/>
      <c r="C233" s="20"/>
      <c r="D233" s="46"/>
      <c r="E233" s="20"/>
      <c r="F233" s="22"/>
      <c r="G233" s="66"/>
      <c r="H233" s="66"/>
      <c r="I233" s="8"/>
      <c r="J233" s="59"/>
      <c r="K233" s="59"/>
      <c r="L233" s="8"/>
      <c r="M233" s="59"/>
      <c r="N233" s="107" t="e">
        <f t="shared" si="7"/>
        <v>#DIV/0!</v>
      </c>
      <c r="O233" s="107"/>
      <c r="P233" s="59">
        <f t="shared" si="8"/>
        <v>0</v>
      </c>
      <c r="Q233" s="108"/>
      <c r="R233" s="173"/>
    </row>
    <row r="234" spans="2:18" s="1" customFormat="1" ht="41.25" customHeight="1" hidden="1" thickBot="1">
      <c r="B234" s="34"/>
      <c r="C234" s="20"/>
      <c r="D234" s="46"/>
      <c r="E234" s="20"/>
      <c r="F234" s="30"/>
      <c r="G234" s="67"/>
      <c r="H234" s="135"/>
      <c r="I234" s="8"/>
      <c r="J234" s="59"/>
      <c r="K234" s="59"/>
      <c r="L234" s="59"/>
      <c r="M234" s="59"/>
      <c r="N234" s="107" t="e">
        <f t="shared" si="7"/>
        <v>#DIV/0!</v>
      </c>
      <c r="O234" s="107"/>
      <c r="P234" s="59">
        <f t="shared" si="8"/>
        <v>0</v>
      </c>
      <c r="Q234" s="108"/>
      <c r="R234" s="173"/>
    </row>
    <row r="235" spans="2:18" s="1" customFormat="1" ht="24" customHeight="1">
      <c r="B235" s="34" t="s">
        <v>84</v>
      </c>
      <c r="C235" s="20" t="s">
        <v>84</v>
      </c>
      <c r="D235" s="46"/>
      <c r="E235" s="20"/>
      <c r="F235" s="22" t="s">
        <v>42</v>
      </c>
      <c r="G235" s="66">
        <v>301282</v>
      </c>
      <c r="H235" s="66"/>
      <c r="I235" s="8"/>
      <c r="J235" s="59"/>
      <c r="K235" s="59"/>
      <c r="L235" s="8"/>
      <c r="M235" s="59">
        <v>123335</v>
      </c>
      <c r="N235" s="107">
        <f t="shared" si="7"/>
        <v>40.936730372209425</v>
      </c>
      <c r="O235" s="107" t="e">
        <f>M235/L235*100</f>
        <v>#DIV/0!</v>
      </c>
      <c r="P235" s="59">
        <f t="shared" si="8"/>
        <v>-177947</v>
      </c>
      <c r="Q235" s="108">
        <f>M235-L235</f>
        <v>123335</v>
      </c>
      <c r="R235" s="173"/>
    </row>
    <row r="236" spans="2:18" s="1" customFormat="1" ht="30" customHeight="1" hidden="1">
      <c r="B236" s="49"/>
      <c r="C236" s="25" t="s">
        <v>3</v>
      </c>
      <c r="D236" s="46"/>
      <c r="E236" s="25"/>
      <c r="F236" s="31" t="s">
        <v>43</v>
      </c>
      <c r="G236" s="68"/>
      <c r="H236" s="136"/>
      <c r="I236" s="4"/>
      <c r="J236" s="4"/>
      <c r="K236" s="4"/>
      <c r="L236" s="4"/>
      <c r="M236" s="7"/>
      <c r="N236" s="107" t="e">
        <f t="shared" si="7"/>
        <v>#DIV/0!</v>
      </c>
      <c r="O236" s="65"/>
      <c r="P236" s="59">
        <f t="shared" si="8"/>
        <v>0</v>
      </c>
      <c r="Q236" s="58"/>
      <c r="R236" s="173"/>
    </row>
    <row r="237" spans="2:18" s="1" customFormat="1" ht="28.5" customHeight="1" hidden="1">
      <c r="B237" s="35"/>
      <c r="C237" s="25"/>
      <c r="D237" s="46"/>
      <c r="E237" s="25"/>
      <c r="F237" s="129" t="s">
        <v>99</v>
      </c>
      <c r="G237" s="69"/>
      <c r="H237" s="69"/>
      <c r="I237" s="62"/>
      <c r="J237" s="62"/>
      <c r="K237" s="62"/>
      <c r="L237" s="62"/>
      <c r="M237" s="17"/>
      <c r="N237" s="107" t="e">
        <f t="shared" si="7"/>
        <v>#DIV/0!</v>
      </c>
      <c r="O237" s="133" t="e">
        <f>M237/L237*100</f>
        <v>#DIV/0!</v>
      </c>
      <c r="P237" s="59">
        <f t="shared" si="8"/>
        <v>0</v>
      </c>
      <c r="Q237" s="134">
        <f>M237-L237</f>
        <v>0</v>
      </c>
      <c r="R237" s="173"/>
    </row>
    <row r="238" spans="2:18" s="1" customFormat="1" ht="23.25" customHeight="1" hidden="1">
      <c r="B238" s="35"/>
      <c r="C238" s="25"/>
      <c r="D238" s="46"/>
      <c r="E238" s="25"/>
      <c r="F238" s="32"/>
      <c r="G238" s="69"/>
      <c r="H238" s="74"/>
      <c r="I238" s="4"/>
      <c r="J238" s="7"/>
      <c r="K238" s="7"/>
      <c r="L238" s="7"/>
      <c r="M238" s="7"/>
      <c r="N238" s="107" t="e">
        <f t="shared" si="7"/>
        <v>#DIV/0!</v>
      </c>
      <c r="O238" s="65"/>
      <c r="P238" s="59">
        <f t="shared" si="8"/>
        <v>0</v>
      </c>
      <c r="Q238" s="57"/>
      <c r="R238" s="173"/>
    </row>
    <row r="239" spans="2:18" s="1" customFormat="1" ht="23.25" customHeight="1" hidden="1">
      <c r="B239" s="35"/>
      <c r="C239" s="25"/>
      <c r="D239" s="46"/>
      <c r="E239" s="25"/>
      <c r="F239" s="22"/>
      <c r="G239" s="69"/>
      <c r="H239" s="74"/>
      <c r="I239" s="4"/>
      <c r="J239" s="7"/>
      <c r="K239" s="7"/>
      <c r="L239" s="7"/>
      <c r="M239" s="7"/>
      <c r="N239" s="107" t="e">
        <f t="shared" si="7"/>
        <v>#DIV/0!</v>
      </c>
      <c r="O239" s="65"/>
      <c r="P239" s="59">
        <f t="shared" si="8"/>
        <v>0</v>
      </c>
      <c r="Q239" s="57"/>
      <c r="R239" s="173"/>
    </row>
    <row r="240" spans="2:18" s="1" customFormat="1" ht="36" customHeight="1" hidden="1">
      <c r="B240" s="35"/>
      <c r="C240" s="25"/>
      <c r="D240" s="46"/>
      <c r="E240" s="25"/>
      <c r="F240" s="30"/>
      <c r="G240" s="69"/>
      <c r="H240" s="74"/>
      <c r="I240" s="4"/>
      <c r="J240" s="7"/>
      <c r="K240" s="7"/>
      <c r="L240" s="7"/>
      <c r="M240" s="7"/>
      <c r="N240" s="107" t="e">
        <f t="shared" si="7"/>
        <v>#DIV/0!</v>
      </c>
      <c r="O240" s="65"/>
      <c r="P240" s="59">
        <f t="shared" si="8"/>
        <v>0</v>
      </c>
      <c r="Q240" s="106"/>
      <c r="R240" s="173"/>
    </row>
    <row r="241" spans="2:18" s="1" customFormat="1" ht="23.25" customHeight="1" hidden="1">
      <c r="B241" s="35"/>
      <c r="C241" s="25"/>
      <c r="D241" s="46"/>
      <c r="E241" s="25"/>
      <c r="F241" s="31"/>
      <c r="G241" s="68"/>
      <c r="H241" s="68"/>
      <c r="I241" s="4"/>
      <c r="J241" s="7"/>
      <c r="K241" s="7"/>
      <c r="L241" s="7"/>
      <c r="M241" s="7"/>
      <c r="N241" s="107" t="e">
        <f t="shared" si="7"/>
        <v>#DIV/0!</v>
      </c>
      <c r="O241" s="65"/>
      <c r="P241" s="59">
        <f t="shared" si="8"/>
        <v>0</v>
      </c>
      <c r="Q241" s="57"/>
      <c r="R241" s="173"/>
    </row>
    <row r="242" spans="2:18" s="1" customFormat="1" ht="42" customHeight="1" hidden="1">
      <c r="B242" s="35"/>
      <c r="C242" s="25"/>
      <c r="D242" s="46"/>
      <c r="E242" s="25"/>
      <c r="F242" s="32"/>
      <c r="G242" s="69"/>
      <c r="H242" s="74"/>
      <c r="I242" s="4"/>
      <c r="J242" s="7"/>
      <c r="K242" s="7"/>
      <c r="L242" s="7"/>
      <c r="M242" s="7"/>
      <c r="N242" s="107" t="e">
        <f t="shared" si="7"/>
        <v>#DIV/0!</v>
      </c>
      <c r="O242" s="65"/>
      <c r="P242" s="59">
        <f t="shared" si="8"/>
        <v>0</v>
      </c>
      <c r="Q242" s="57"/>
      <c r="R242" s="173"/>
    </row>
    <row r="243" spans="2:18" s="1" customFormat="1" ht="23.25" customHeight="1" hidden="1">
      <c r="B243" s="35"/>
      <c r="C243" s="25"/>
      <c r="D243" s="46"/>
      <c r="E243" s="25"/>
      <c r="F243" s="31"/>
      <c r="G243" s="68"/>
      <c r="H243" s="68"/>
      <c r="I243" s="4"/>
      <c r="J243" s="7"/>
      <c r="K243" s="7"/>
      <c r="L243" s="4"/>
      <c r="M243" s="7"/>
      <c r="N243" s="107" t="e">
        <f t="shared" si="7"/>
        <v>#DIV/0!</v>
      </c>
      <c r="O243" s="65"/>
      <c r="P243" s="59">
        <f t="shared" si="8"/>
        <v>0</v>
      </c>
      <c r="Q243" s="57"/>
      <c r="R243" s="173"/>
    </row>
    <row r="244" spans="2:18" s="1" customFormat="1" ht="37.5" customHeight="1" hidden="1">
      <c r="B244" s="35"/>
      <c r="C244" s="25"/>
      <c r="D244" s="46"/>
      <c r="E244" s="25"/>
      <c r="F244" s="30"/>
      <c r="G244" s="69"/>
      <c r="H244" s="74"/>
      <c r="I244" s="4"/>
      <c r="J244" s="7"/>
      <c r="K244" s="7"/>
      <c r="L244" s="7"/>
      <c r="M244" s="7"/>
      <c r="N244" s="107" t="e">
        <f t="shared" si="7"/>
        <v>#DIV/0!</v>
      </c>
      <c r="O244" s="65"/>
      <c r="P244" s="59">
        <f t="shared" si="8"/>
        <v>0</v>
      </c>
      <c r="Q244" s="57"/>
      <c r="R244" s="173"/>
    </row>
    <row r="245" spans="2:18" s="1" customFormat="1" ht="37.5" customHeight="1" hidden="1">
      <c r="B245" s="35"/>
      <c r="C245" s="25"/>
      <c r="D245" s="46"/>
      <c r="E245" s="25"/>
      <c r="F245" s="22"/>
      <c r="G245" s="68"/>
      <c r="H245" s="68"/>
      <c r="I245" s="4"/>
      <c r="J245" s="7"/>
      <c r="K245" s="7"/>
      <c r="L245" s="4"/>
      <c r="M245" s="7"/>
      <c r="N245" s="107" t="e">
        <f t="shared" si="7"/>
        <v>#DIV/0!</v>
      </c>
      <c r="O245" s="65"/>
      <c r="P245" s="59">
        <f t="shared" si="8"/>
        <v>0</v>
      </c>
      <c r="Q245" s="57"/>
      <c r="R245" s="173"/>
    </row>
    <row r="246" spans="2:18" s="1" customFormat="1" ht="27.75" customHeight="1" hidden="1">
      <c r="B246" s="35"/>
      <c r="C246" s="25"/>
      <c r="D246" s="46"/>
      <c r="E246" s="25"/>
      <c r="F246" s="30"/>
      <c r="G246" s="69"/>
      <c r="H246" s="74"/>
      <c r="I246" s="4"/>
      <c r="J246" s="7"/>
      <c r="K246" s="7"/>
      <c r="L246" s="7"/>
      <c r="M246" s="7"/>
      <c r="N246" s="107" t="e">
        <f t="shared" si="7"/>
        <v>#DIV/0!</v>
      </c>
      <c r="O246" s="65"/>
      <c r="P246" s="59">
        <f t="shared" si="8"/>
        <v>0</v>
      </c>
      <c r="Q246" s="57"/>
      <c r="R246" s="173"/>
    </row>
    <row r="247" spans="2:18" s="1" customFormat="1" ht="18.75" customHeight="1">
      <c r="B247" s="34" t="s">
        <v>84</v>
      </c>
      <c r="C247" s="20" t="s">
        <v>90</v>
      </c>
      <c r="D247" s="46"/>
      <c r="E247" s="20"/>
      <c r="F247" s="22" t="s">
        <v>52</v>
      </c>
      <c r="G247" s="66">
        <v>16877</v>
      </c>
      <c r="H247" s="59"/>
      <c r="I247" s="8"/>
      <c r="J247" s="59"/>
      <c r="K247" s="59"/>
      <c r="L247" s="59"/>
      <c r="M247" s="59">
        <v>7427</v>
      </c>
      <c r="N247" s="107">
        <f t="shared" si="7"/>
        <v>44.006636250518454</v>
      </c>
      <c r="O247" s="107">
        <v>0</v>
      </c>
      <c r="P247" s="59">
        <f t="shared" si="8"/>
        <v>-9450</v>
      </c>
      <c r="Q247" s="134">
        <f>M247-L247</f>
        <v>7427</v>
      </c>
      <c r="R247" s="173"/>
    </row>
    <row r="248" spans="2:18" s="1" customFormat="1" ht="30.75" customHeight="1" hidden="1">
      <c r="B248" s="35"/>
      <c r="C248" s="25"/>
      <c r="D248" s="46"/>
      <c r="E248" s="25"/>
      <c r="F248" s="31"/>
      <c r="G248" s="68"/>
      <c r="H248" s="74"/>
      <c r="I248" s="4"/>
      <c r="J248" s="7"/>
      <c r="K248" s="7"/>
      <c r="L248" s="7"/>
      <c r="M248" s="7"/>
      <c r="N248" s="107" t="e">
        <f t="shared" si="7"/>
        <v>#DIV/0!</v>
      </c>
      <c r="O248" s="65"/>
      <c r="P248" s="59">
        <f t="shared" si="8"/>
        <v>0</v>
      </c>
      <c r="Q248" s="57"/>
      <c r="R248" s="173"/>
    </row>
    <row r="249" spans="2:18" s="1" customFormat="1" ht="53.25" customHeight="1" hidden="1">
      <c r="B249" s="35"/>
      <c r="C249" s="25"/>
      <c r="D249" s="46"/>
      <c r="E249" s="25"/>
      <c r="F249" s="32"/>
      <c r="G249" s="69"/>
      <c r="H249" s="74"/>
      <c r="I249" s="4"/>
      <c r="J249" s="7"/>
      <c r="K249" s="7"/>
      <c r="L249" s="7"/>
      <c r="M249" s="7"/>
      <c r="N249" s="107" t="e">
        <f t="shared" si="7"/>
        <v>#DIV/0!</v>
      </c>
      <c r="O249" s="65"/>
      <c r="P249" s="59">
        <f t="shared" si="8"/>
        <v>0</v>
      </c>
      <c r="Q249" s="57"/>
      <c r="R249" s="173"/>
    </row>
    <row r="250" spans="2:18" s="1" customFormat="1" ht="21" customHeight="1" thickBot="1">
      <c r="B250" s="34" t="s">
        <v>84</v>
      </c>
      <c r="C250" s="20" t="s">
        <v>87</v>
      </c>
      <c r="D250" s="46"/>
      <c r="E250" s="20"/>
      <c r="F250" s="22" t="s">
        <v>44</v>
      </c>
      <c r="G250" s="66">
        <v>423395</v>
      </c>
      <c r="H250" s="66"/>
      <c r="I250" s="8"/>
      <c r="J250" s="59"/>
      <c r="K250" s="59"/>
      <c r="L250" s="8"/>
      <c r="M250" s="59">
        <v>225517</v>
      </c>
      <c r="N250" s="107">
        <f t="shared" si="7"/>
        <v>53.2639733582116</v>
      </c>
      <c r="O250" s="107" t="e">
        <f>M250/L250*100</f>
        <v>#DIV/0!</v>
      </c>
      <c r="P250" s="59">
        <f t="shared" si="8"/>
        <v>-197878</v>
      </c>
      <c r="Q250" s="108">
        <f>M250-L250</f>
        <v>225517</v>
      </c>
      <c r="R250" s="173"/>
    </row>
    <row r="251" spans="2:18" s="1" customFormat="1" ht="22.5" customHeight="1" hidden="1" thickBot="1">
      <c r="B251" s="35"/>
      <c r="C251" s="25"/>
      <c r="D251" s="46"/>
      <c r="E251" s="25"/>
      <c r="F251" s="32" t="s">
        <v>99</v>
      </c>
      <c r="G251" s="69"/>
      <c r="H251" s="69"/>
      <c r="I251" s="62"/>
      <c r="J251" s="17"/>
      <c r="K251" s="17"/>
      <c r="L251" s="62"/>
      <c r="M251" s="17"/>
      <c r="N251" s="107" t="e">
        <f t="shared" si="7"/>
        <v>#DIV/0!</v>
      </c>
      <c r="O251" s="119" t="e">
        <f>M251/L251*100</f>
        <v>#DIV/0!</v>
      </c>
      <c r="P251" s="125">
        <f t="shared" si="8"/>
        <v>0</v>
      </c>
      <c r="Q251" s="120">
        <f>M251-L251</f>
        <v>0</v>
      </c>
      <c r="R251" s="173"/>
    </row>
    <row r="252" spans="2:18" s="1" customFormat="1" ht="21" customHeight="1" hidden="1">
      <c r="B252" s="35"/>
      <c r="C252" s="25"/>
      <c r="D252" s="46"/>
      <c r="E252" s="25"/>
      <c r="F252" s="32"/>
      <c r="G252" s="69"/>
      <c r="H252" s="74"/>
      <c r="I252" s="4"/>
      <c r="J252" s="7"/>
      <c r="K252" s="7"/>
      <c r="L252" s="7"/>
      <c r="M252" s="7"/>
      <c r="N252" s="107" t="e">
        <f t="shared" si="7"/>
        <v>#DIV/0!</v>
      </c>
      <c r="O252" s="65"/>
      <c r="P252" s="118">
        <f t="shared" si="8"/>
        <v>0</v>
      </c>
      <c r="Q252" s="57"/>
      <c r="R252" s="173"/>
    </row>
    <row r="253" spans="2:18" s="1" customFormat="1" ht="21" customHeight="1" hidden="1">
      <c r="B253" s="35"/>
      <c r="C253" s="25"/>
      <c r="D253" s="46"/>
      <c r="E253" s="25"/>
      <c r="F253" s="22"/>
      <c r="G253" s="69"/>
      <c r="H253" s="74"/>
      <c r="I253" s="4"/>
      <c r="J253" s="7"/>
      <c r="K253" s="7"/>
      <c r="L253" s="7"/>
      <c r="M253" s="7"/>
      <c r="N253" s="107" t="e">
        <f t="shared" si="7"/>
        <v>#DIV/0!</v>
      </c>
      <c r="O253" s="65"/>
      <c r="P253" s="118">
        <f t="shared" si="8"/>
        <v>0</v>
      </c>
      <c r="Q253" s="106"/>
      <c r="R253" s="173"/>
    </row>
    <row r="254" spans="2:18" s="1" customFormat="1" ht="33.75" customHeight="1" hidden="1">
      <c r="B254" s="35"/>
      <c r="C254" s="25"/>
      <c r="D254" s="46"/>
      <c r="E254" s="25"/>
      <c r="F254" s="30"/>
      <c r="G254" s="69"/>
      <c r="H254" s="74"/>
      <c r="I254" s="4"/>
      <c r="J254" s="7"/>
      <c r="K254" s="7"/>
      <c r="L254" s="7"/>
      <c r="M254" s="7"/>
      <c r="N254" s="107" t="e">
        <f t="shared" si="7"/>
        <v>#DIV/0!</v>
      </c>
      <c r="O254" s="65"/>
      <c r="P254" s="118">
        <f t="shared" si="8"/>
        <v>0</v>
      </c>
      <c r="Q254" s="106"/>
      <c r="R254" s="173"/>
    </row>
    <row r="255" spans="2:18" s="1" customFormat="1" ht="24" customHeight="1" hidden="1">
      <c r="B255" s="35"/>
      <c r="C255" s="25"/>
      <c r="D255" s="46"/>
      <c r="E255" s="25"/>
      <c r="F255" s="31"/>
      <c r="G255" s="68"/>
      <c r="H255" s="68"/>
      <c r="I255" s="4"/>
      <c r="J255" s="7"/>
      <c r="K255" s="7"/>
      <c r="L255" s="4"/>
      <c r="M255" s="7"/>
      <c r="N255" s="107" t="e">
        <f t="shared" si="7"/>
        <v>#DIV/0!</v>
      </c>
      <c r="O255" s="65"/>
      <c r="P255" s="118">
        <f t="shared" si="8"/>
        <v>0</v>
      </c>
      <c r="Q255" s="57"/>
      <c r="R255" s="173"/>
    </row>
    <row r="256" spans="2:18" s="1" customFormat="1" ht="32.25" customHeight="1" hidden="1">
      <c r="B256" s="35"/>
      <c r="C256" s="25"/>
      <c r="D256" s="46"/>
      <c r="E256" s="25"/>
      <c r="F256" s="32"/>
      <c r="G256" s="68"/>
      <c r="H256" s="74"/>
      <c r="I256" s="4"/>
      <c r="J256" s="7"/>
      <c r="K256" s="7"/>
      <c r="L256" s="4"/>
      <c r="M256" s="7"/>
      <c r="N256" s="107" t="e">
        <f t="shared" si="7"/>
        <v>#DIV/0!</v>
      </c>
      <c r="O256" s="65"/>
      <c r="P256" s="118">
        <f t="shared" si="8"/>
        <v>0</v>
      </c>
      <c r="Q256" s="57"/>
      <c r="R256" s="173"/>
    </row>
    <row r="257" spans="2:18" s="1" customFormat="1" ht="37.5" customHeight="1" hidden="1">
      <c r="B257" s="35"/>
      <c r="C257" s="25"/>
      <c r="D257" s="46"/>
      <c r="E257" s="25"/>
      <c r="F257" s="31"/>
      <c r="G257" s="68"/>
      <c r="H257" s="68"/>
      <c r="I257" s="4"/>
      <c r="J257" s="7"/>
      <c r="K257" s="7"/>
      <c r="L257" s="7"/>
      <c r="M257" s="7"/>
      <c r="N257" s="107" t="e">
        <f t="shared" si="7"/>
        <v>#DIV/0!</v>
      </c>
      <c r="O257" s="65"/>
      <c r="P257" s="118">
        <f t="shared" si="8"/>
        <v>0</v>
      </c>
      <c r="Q257" s="57"/>
      <c r="R257" s="173"/>
    </row>
    <row r="258" spans="2:18" s="1" customFormat="1" ht="37.5" customHeight="1" hidden="1">
      <c r="B258" s="35"/>
      <c r="C258" s="25"/>
      <c r="D258" s="46"/>
      <c r="E258" s="25"/>
      <c r="F258" s="30"/>
      <c r="G258" s="69"/>
      <c r="H258" s="74"/>
      <c r="I258" s="4"/>
      <c r="J258" s="7"/>
      <c r="K258" s="7"/>
      <c r="L258" s="7"/>
      <c r="M258" s="7"/>
      <c r="N258" s="107" t="e">
        <f t="shared" si="7"/>
        <v>#DIV/0!</v>
      </c>
      <c r="O258" s="65"/>
      <c r="P258" s="118">
        <f t="shared" si="8"/>
        <v>0</v>
      </c>
      <c r="Q258" s="57"/>
      <c r="R258" s="173"/>
    </row>
    <row r="259" spans="2:18" s="1" customFormat="1" ht="21.75" customHeight="1" hidden="1">
      <c r="B259" s="35"/>
      <c r="C259" s="25"/>
      <c r="D259" s="46"/>
      <c r="E259" s="25"/>
      <c r="F259" s="31"/>
      <c r="G259" s="68"/>
      <c r="H259" s="68"/>
      <c r="I259" s="4"/>
      <c r="J259" s="7"/>
      <c r="K259" s="7"/>
      <c r="L259" s="7"/>
      <c r="M259" s="7"/>
      <c r="N259" s="107" t="e">
        <f t="shared" si="7"/>
        <v>#DIV/0!</v>
      </c>
      <c r="O259" s="65"/>
      <c r="P259" s="118">
        <f t="shared" si="8"/>
        <v>0</v>
      </c>
      <c r="Q259" s="57"/>
      <c r="R259" s="173"/>
    </row>
    <row r="260" spans="2:18" s="1" customFormat="1" ht="37.5" customHeight="1" hidden="1">
      <c r="B260" s="35"/>
      <c r="C260" s="25"/>
      <c r="D260" s="46"/>
      <c r="E260" s="25"/>
      <c r="F260" s="30"/>
      <c r="G260" s="69"/>
      <c r="H260" s="74"/>
      <c r="I260" s="4"/>
      <c r="J260" s="7"/>
      <c r="K260" s="7"/>
      <c r="L260" s="7"/>
      <c r="M260" s="7"/>
      <c r="N260" s="107" t="e">
        <f t="shared" si="7"/>
        <v>#DIV/0!</v>
      </c>
      <c r="O260" s="65"/>
      <c r="P260" s="118">
        <f t="shared" si="8"/>
        <v>0</v>
      </c>
      <c r="Q260" s="57"/>
      <c r="R260" s="173"/>
    </row>
    <row r="261" spans="2:18" s="1" customFormat="1" ht="78.75" customHeight="1" hidden="1">
      <c r="B261" s="35"/>
      <c r="C261" s="25"/>
      <c r="D261" s="46"/>
      <c r="E261" s="25"/>
      <c r="F261" s="31"/>
      <c r="G261" s="68"/>
      <c r="H261" s="68"/>
      <c r="I261" s="4"/>
      <c r="J261" s="7"/>
      <c r="K261" s="7"/>
      <c r="L261" s="7"/>
      <c r="M261" s="7"/>
      <c r="N261" s="107" t="e">
        <f t="shared" si="7"/>
        <v>#DIV/0!</v>
      </c>
      <c r="O261" s="65"/>
      <c r="P261" s="118">
        <f t="shared" si="8"/>
        <v>0</v>
      </c>
      <c r="Q261" s="57"/>
      <c r="R261" s="173"/>
    </row>
    <row r="262" spans="2:18" s="1" customFormat="1" ht="42.75" customHeight="1" hidden="1" thickBot="1">
      <c r="B262" s="35"/>
      <c r="C262" s="25"/>
      <c r="D262" s="46"/>
      <c r="E262" s="25"/>
      <c r="F262" s="30"/>
      <c r="G262" s="69"/>
      <c r="H262" s="59"/>
      <c r="I262" s="4"/>
      <c r="J262" s="7"/>
      <c r="K262" s="7"/>
      <c r="L262" s="7"/>
      <c r="M262" s="7"/>
      <c r="N262" s="107" t="e">
        <f t="shared" si="7"/>
        <v>#DIV/0!</v>
      </c>
      <c r="O262" s="65"/>
      <c r="P262" s="118">
        <f t="shared" si="8"/>
        <v>0</v>
      </c>
      <c r="Q262" s="57"/>
      <c r="R262" s="173"/>
    </row>
    <row r="263" spans="2:18" s="1" customFormat="1" ht="27.75" customHeight="1" hidden="1">
      <c r="B263" s="49"/>
      <c r="C263" s="25"/>
      <c r="D263" s="46"/>
      <c r="E263" s="25"/>
      <c r="F263" s="32" t="s">
        <v>56</v>
      </c>
      <c r="G263" s="68"/>
      <c r="H263" s="59" t="e">
        <f>G263+#REF!</f>
        <v>#REF!</v>
      </c>
      <c r="I263" s="4"/>
      <c r="J263" s="7" t="e">
        <f>H263-I263</f>
        <v>#REF!</v>
      </c>
      <c r="K263" s="7"/>
      <c r="L263" s="7"/>
      <c r="M263" s="7"/>
      <c r="N263" s="107" t="e">
        <f t="shared" si="7"/>
        <v>#DIV/0!</v>
      </c>
      <c r="O263" s="65"/>
      <c r="P263" s="118">
        <f t="shared" si="8"/>
        <v>0</v>
      </c>
      <c r="Q263" s="58"/>
      <c r="R263" s="173"/>
    </row>
    <row r="264" spans="2:18" s="1" customFormat="1" ht="27.75" customHeight="1" hidden="1">
      <c r="B264" s="50"/>
      <c r="C264" s="37"/>
      <c r="D264" s="210"/>
      <c r="E264" s="37"/>
      <c r="F264" s="40" t="s">
        <v>58</v>
      </c>
      <c r="G264" s="96"/>
      <c r="H264" s="78" t="e">
        <f>G264+#REF!</f>
        <v>#REF!</v>
      </c>
      <c r="I264" s="87"/>
      <c r="J264" s="78" t="e">
        <f>H264-I264</f>
        <v>#REF!</v>
      </c>
      <c r="K264" s="78"/>
      <c r="L264" s="78"/>
      <c r="M264" s="78"/>
      <c r="N264" s="198" t="e">
        <f t="shared" si="7"/>
        <v>#DIV/0!</v>
      </c>
      <c r="O264" s="86"/>
      <c r="P264" s="118">
        <f t="shared" si="8"/>
        <v>0</v>
      </c>
      <c r="Q264" s="88"/>
      <c r="R264" s="173"/>
    </row>
    <row r="265" spans="2:18" s="1" customFormat="1" ht="27.75" customHeight="1" thickBot="1">
      <c r="B265" s="234" t="s">
        <v>90</v>
      </c>
      <c r="C265" s="234"/>
      <c r="D265" s="241"/>
      <c r="E265" s="234"/>
      <c r="F265" s="236" t="s">
        <v>132</v>
      </c>
      <c r="G265" s="237">
        <f>G266+G277+G280+G283+G290</f>
        <v>990345</v>
      </c>
      <c r="H265" s="237">
        <f>H266+H277+H280+H283+H284+H290</f>
        <v>0</v>
      </c>
      <c r="I265" s="237">
        <f>I266+I277+I280+I283+I284+I290</f>
        <v>0</v>
      </c>
      <c r="J265" s="237">
        <f>J266+J277+J280+J283+J284+J290</f>
        <v>0</v>
      </c>
      <c r="K265" s="237"/>
      <c r="L265" s="245">
        <f>L266+L277+L280+L283+L290</f>
        <v>0</v>
      </c>
      <c r="M265" s="239">
        <f>M266+M277+M280+M283+M290</f>
        <v>317347</v>
      </c>
      <c r="N265" s="238">
        <f t="shared" si="7"/>
        <v>32.04408564692102</v>
      </c>
      <c r="O265" s="238" t="e">
        <f>M265/L265*100</f>
        <v>#DIV/0!</v>
      </c>
      <c r="P265" s="239">
        <f t="shared" si="8"/>
        <v>-672998</v>
      </c>
      <c r="Q265" s="185">
        <f>M265-L265</f>
        <v>317347</v>
      </c>
      <c r="R265" s="173"/>
    </row>
    <row r="266" spans="2:18" s="1" customFormat="1" ht="24" customHeight="1">
      <c r="B266" s="186" t="s">
        <v>90</v>
      </c>
      <c r="C266" s="115" t="s">
        <v>79</v>
      </c>
      <c r="D266" s="116"/>
      <c r="E266" s="115"/>
      <c r="F266" s="200" t="s">
        <v>10</v>
      </c>
      <c r="G266" s="157">
        <v>591150</v>
      </c>
      <c r="H266" s="157"/>
      <c r="I266" s="117"/>
      <c r="J266" s="118"/>
      <c r="K266" s="118"/>
      <c r="L266" s="117"/>
      <c r="M266" s="118">
        <v>262171</v>
      </c>
      <c r="N266" s="165">
        <f t="shared" si="7"/>
        <v>44.34931912374186</v>
      </c>
      <c r="O266" s="188" t="e">
        <f>M266/L266*100</f>
        <v>#DIV/0!</v>
      </c>
      <c r="P266" s="118">
        <f t="shared" si="8"/>
        <v>-328979</v>
      </c>
      <c r="Q266" s="189">
        <f>M266-L266</f>
        <v>262171</v>
      </c>
      <c r="R266" s="173"/>
    </row>
    <row r="267" spans="2:18" s="1" customFormat="1" ht="18.75" hidden="1">
      <c r="B267" s="34"/>
      <c r="C267" s="20"/>
      <c r="D267" s="46"/>
      <c r="E267" s="20"/>
      <c r="F267" s="22"/>
      <c r="G267" s="66"/>
      <c r="H267" s="66"/>
      <c r="I267" s="8"/>
      <c r="J267" s="59"/>
      <c r="K267" s="59"/>
      <c r="L267" s="59"/>
      <c r="M267" s="59"/>
      <c r="N267" s="107" t="e">
        <f aca="true" t="shared" si="9" ref="N267:N330">M267/G267*100</f>
        <v>#DIV/0!</v>
      </c>
      <c r="O267" s="107"/>
      <c r="P267" s="59">
        <f t="shared" si="8"/>
        <v>0</v>
      </c>
      <c r="Q267" s="109"/>
      <c r="R267" s="173"/>
    </row>
    <row r="268" spans="2:18" s="1" customFormat="1" ht="18.75" hidden="1">
      <c r="B268" s="34"/>
      <c r="C268" s="20"/>
      <c r="D268" s="46"/>
      <c r="E268" s="20"/>
      <c r="F268" s="30"/>
      <c r="G268" s="66"/>
      <c r="H268" s="66"/>
      <c r="I268" s="8"/>
      <c r="J268" s="59"/>
      <c r="K268" s="59"/>
      <c r="L268" s="59"/>
      <c r="M268" s="59"/>
      <c r="N268" s="107" t="e">
        <f t="shared" si="9"/>
        <v>#DIV/0!</v>
      </c>
      <c r="O268" s="107"/>
      <c r="P268" s="59">
        <f t="shared" si="8"/>
        <v>0</v>
      </c>
      <c r="Q268" s="109"/>
      <c r="R268" s="173"/>
    </row>
    <row r="269" spans="2:18" s="1" customFormat="1" ht="18.75" hidden="1">
      <c r="B269" s="34"/>
      <c r="C269" s="20"/>
      <c r="D269" s="46"/>
      <c r="E269" s="20"/>
      <c r="F269" s="22"/>
      <c r="G269" s="66"/>
      <c r="H269" s="66"/>
      <c r="I269" s="8"/>
      <c r="J269" s="59"/>
      <c r="K269" s="59"/>
      <c r="L269" s="8"/>
      <c r="M269" s="59"/>
      <c r="N269" s="107" t="e">
        <f t="shared" si="9"/>
        <v>#DIV/0!</v>
      </c>
      <c r="O269" s="107"/>
      <c r="P269" s="59">
        <f t="shared" si="8"/>
        <v>0</v>
      </c>
      <c r="Q269" s="108"/>
      <c r="R269" s="173"/>
    </row>
    <row r="270" spans="2:18" s="1" customFormat="1" ht="18.75" hidden="1">
      <c r="B270" s="34"/>
      <c r="C270" s="20"/>
      <c r="D270" s="46"/>
      <c r="E270" s="20"/>
      <c r="F270" s="30"/>
      <c r="G270" s="66"/>
      <c r="H270" s="59"/>
      <c r="I270" s="8"/>
      <c r="J270" s="59"/>
      <c r="K270" s="59"/>
      <c r="L270" s="59"/>
      <c r="M270" s="59"/>
      <c r="N270" s="107" t="e">
        <f t="shared" si="9"/>
        <v>#DIV/0!</v>
      </c>
      <c r="O270" s="107"/>
      <c r="P270" s="59">
        <f t="shared" si="8"/>
        <v>0</v>
      </c>
      <c r="Q270" s="108"/>
      <c r="R270" s="173"/>
    </row>
    <row r="271" spans="2:18" s="1" customFormat="1" ht="18.75" hidden="1">
      <c r="B271" s="34"/>
      <c r="C271" s="20"/>
      <c r="D271" s="46"/>
      <c r="E271" s="20"/>
      <c r="F271" s="22"/>
      <c r="G271" s="66"/>
      <c r="H271" s="66"/>
      <c r="I271" s="8"/>
      <c r="J271" s="59"/>
      <c r="K271" s="59"/>
      <c r="L271" s="8"/>
      <c r="M271" s="59"/>
      <c r="N271" s="107" t="e">
        <f t="shared" si="9"/>
        <v>#DIV/0!</v>
      </c>
      <c r="O271" s="107"/>
      <c r="P271" s="59">
        <f t="shared" si="8"/>
        <v>0</v>
      </c>
      <c r="Q271" s="108"/>
      <c r="R271" s="173"/>
    </row>
    <row r="272" spans="2:18" s="1" customFormat="1" ht="18.75" hidden="1">
      <c r="B272" s="34"/>
      <c r="C272" s="20"/>
      <c r="D272" s="46"/>
      <c r="E272" s="20"/>
      <c r="F272" s="30"/>
      <c r="G272" s="67"/>
      <c r="H272" s="59"/>
      <c r="I272" s="8"/>
      <c r="J272" s="59"/>
      <c r="K272" s="59"/>
      <c r="L272" s="59"/>
      <c r="M272" s="59"/>
      <c r="N272" s="107" t="e">
        <f t="shared" si="9"/>
        <v>#DIV/0!</v>
      </c>
      <c r="O272" s="107"/>
      <c r="P272" s="59">
        <f t="shared" si="8"/>
        <v>0</v>
      </c>
      <c r="Q272" s="108"/>
      <c r="R272" s="173"/>
    </row>
    <row r="273" spans="2:18" s="1" customFormat="1" ht="18.75" hidden="1">
      <c r="B273" s="34"/>
      <c r="C273" s="20"/>
      <c r="D273" s="46"/>
      <c r="E273" s="20"/>
      <c r="F273" s="22"/>
      <c r="G273" s="66"/>
      <c r="H273" s="66"/>
      <c r="I273" s="8"/>
      <c r="J273" s="59"/>
      <c r="K273" s="59"/>
      <c r="L273" s="8"/>
      <c r="M273" s="59"/>
      <c r="N273" s="107" t="e">
        <f t="shared" si="9"/>
        <v>#DIV/0!</v>
      </c>
      <c r="O273" s="107"/>
      <c r="P273" s="59">
        <f aca="true" t="shared" si="10" ref="P273:P336">M273-G273</f>
        <v>0</v>
      </c>
      <c r="Q273" s="108"/>
      <c r="R273" s="173"/>
    </row>
    <row r="274" spans="2:18" s="1" customFormat="1" ht="18.75" hidden="1">
      <c r="B274" s="34"/>
      <c r="C274" s="20"/>
      <c r="D274" s="46"/>
      <c r="E274" s="20"/>
      <c r="F274" s="30"/>
      <c r="G274" s="67"/>
      <c r="H274" s="59"/>
      <c r="I274" s="8"/>
      <c r="J274" s="59"/>
      <c r="K274" s="59"/>
      <c r="L274" s="59"/>
      <c r="M274" s="59"/>
      <c r="N274" s="107" t="e">
        <f t="shared" si="9"/>
        <v>#DIV/0!</v>
      </c>
      <c r="O274" s="107"/>
      <c r="P274" s="59">
        <f t="shared" si="10"/>
        <v>0</v>
      </c>
      <c r="Q274" s="108"/>
      <c r="R274" s="173"/>
    </row>
    <row r="275" spans="2:18" s="1" customFormat="1" ht="18.75" hidden="1">
      <c r="B275" s="34"/>
      <c r="C275" s="20"/>
      <c r="D275" s="46"/>
      <c r="E275" s="20"/>
      <c r="F275" s="22"/>
      <c r="G275" s="67"/>
      <c r="H275" s="59"/>
      <c r="I275" s="8"/>
      <c r="J275" s="59"/>
      <c r="K275" s="59"/>
      <c r="L275" s="59"/>
      <c r="M275" s="59"/>
      <c r="N275" s="107" t="e">
        <f t="shared" si="9"/>
        <v>#DIV/0!</v>
      </c>
      <c r="O275" s="107"/>
      <c r="P275" s="59">
        <f t="shared" si="10"/>
        <v>0</v>
      </c>
      <c r="Q275" s="109"/>
      <c r="R275" s="173"/>
    </row>
    <row r="276" spans="2:18" s="1" customFormat="1" ht="18.75" hidden="1">
      <c r="B276" s="34"/>
      <c r="C276" s="20"/>
      <c r="D276" s="46"/>
      <c r="E276" s="20"/>
      <c r="F276" s="30"/>
      <c r="G276" s="67"/>
      <c r="H276" s="59"/>
      <c r="I276" s="8"/>
      <c r="J276" s="59"/>
      <c r="K276" s="59"/>
      <c r="L276" s="59"/>
      <c r="M276" s="59"/>
      <c r="N276" s="107" t="e">
        <f t="shared" si="9"/>
        <v>#DIV/0!</v>
      </c>
      <c r="O276" s="107"/>
      <c r="P276" s="59">
        <f t="shared" si="10"/>
        <v>0</v>
      </c>
      <c r="Q276" s="109"/>
      <c r="R276" s="173"/>
    </row>
    <row r="277" spans="2:18" s="1" customFormat="1" ht="18.75" hidden="1">
      <c r="B277" s="34" t="s">
        <v>90</v>
      </c>
      <c r="C277" s="20" t="s">
        <v>80</v>
      </c>
      <c r="D277" s="46"/>
      <c r="E277" s="20"/>
      <c r="F277" s="22" t="s">
        <v>45</v>
      </c>
      <c r="G277" s="66"/>
      <c r="H277" s="66"/>
      <c r="I277" s="8"/>
      <c r="J277" s="59"/>
      <c r="K277" s="59"/>
      <c r="L277" s="8"/>
      <c r="M277" s="59"/>
      <c r="N277" s="107" t="e">
        <f t="shared" si="9"/>
        <v>#DIV/0!</v>
      </c>
      <c r="O277" s="107" t="e">
        <f>M277/L277*100</f>
        <v>#DIV/0!</v>
      </c>
      <c r="P277" s="59">
        <f t="shared" si="10"/>
        <v>0</v>
      </c>
      <c r="Q277" s="108">
        <f>M277-L277</f>
        <v>0</v>
      </c>
      <c r="R277" s="173"/>
    </row>
    <row r="278" spans="2:18" s="1" customFormat="1" ht="18.75" hidden="1">
      <c r="B278" s="34"/>
      <c r="C278" s="20"/>
      <c r="D278" s="46"/>
      <c r="E278" s="20"/>
      <c r="F278" s="22"/>
      <c r="G278" s="66"/>
      <c r="H278" s="66"/>
      <c r="I278" s="8"/>
      <c r="J278" s="59"/>
      <c r="K278" s="59"/>
      <c r="L278" s="8"/>
      <c r="M278" s="59"/>
      <c r="N278" s="107" t="e">
        <f t="shared" si="9"/>
        <v>#DIV/0!</v>
      </c>
      <c r="O278" s="107"/>
      <c r="P278" s="59">
        <f t="shared" si="10"/>
        <v>0</v>
      </c>
      <c r="Q278" s="108"/>
      <c r="R278" s="173"/>
    </row>
    <row r="279" spans="2:18" s="1" customFormat="1" ht="18.75" hidden="1">
      <c r="B279" s="34"/>
      <c r="C279" s="20"/>
      <c r="D279" s="46"/>
      <c r="E279" s="20"/>
      <c r="F279" s="30"/>
      <c r="G279" s="67"/>
      <c r="H279" s="59"/>
      <c r="I279" s="8"/>
      <c r="J279" s="59"/>
      <c r="K279" s="59"/>
      <c r="L279" s="59"/>
      <c r="M279" s="59"/>
      <c r="N279" s="107" t="e">
        <f t="shared" si="9"/>
        <v>#DIV/0!</v>
      </c>
      <c r="O279" s="107"/>
      <c r="P279" s="59">
        <f t="shared" si="10"/>
        <v>0</v>
      </c>
      <c r="Q279" s="108"/>
      <c r="R279" s="173"/>
    </row>
    <row r="280" spans="2:18" s="1" customFormat="1" ht="18.75" hidden="1">
      <c r="B280" s="34"/>
      <c r="C280" s="20"/>
      <c r="D280" s="46"/>
      <c r="E280" s="20"/>
      <c r="F280" s="22"/>
      <c r="G280" s="66"/>
      <c r="H280" s="66"/>
      <c r="I280" s="8"/>
      <c r="J280" s="59"/>
      <c r="K280" s="59"/>
      <c r="L280" s="8"/>
      <c r="M280" s="59"/>
      <c r="N280" s="107" t="e">
        <f t="shared" si="9"/>
        <v>#DIV/0!</v>
      </c>
      <c r="O280" s="107" t="e">
        <f>M280/L280*100</f>
        <v>#DIV/0!</v>
      </c>
      <c r="P280" s="59">
        <f t="shared" si="10"/>
        <v>0</v>
      </c>
      <c r="Q280" s="108">
        <f>M280-L280</f>
        <v>0</v>
      </c>
      <c r="R280" s="173"/>
    </row>
    <row r="281" spans="2:18" s="1" customFormat="1" ht="18.75" hidden="1">
      <c r="B281" s="34"/>
      <c r="C281" s="20"/>
      <c r="D281" s="46"/>
      <c r="E281" s="20"/>
      <c r="F281" s="22"/>
      <c r="G281" s="66"/>
      <c r="H281" s="66"/>
      <c r="I281" s="8"/>
      <c r="J281" s="59"/>
      <c r="K281" s="59"/>
      <c r="L281" s="8"/>
      <c r="M281" s="59"/>
      <c r="N281" s="107" t="e">
        <f t="shared" si="9"/>
        <v>#DIV/0!</v>
      </c>
      <c r="O281" s="107"/>
      <c r="P281" s="59">
        <f t="shared" si="10"/>
        <v>0</v>
      </c>
      <c r="Q281" s="108"/>
      <c r="R281" s="173"/>
    </row>
    <row r="282" spans="2:18" s="1" customFormat="1" ht="18.75" hidden="1">
      <c r="B282" s="34"/>
      <c r="C282" s="20"/>
      <c r="D282" s="46"/>
      <c r="E282" s="20"/>
      <c r="F282" s="30"/>
      <c r="G282" s="67"/>
      <c r="H282" s="59"/>
      <c r="I282" s="8"/>
      <c r="J282" s="59"/>
      <c r="K282" s="59"/>
      <c r="L282" s="59"/>
      <c r="M282" s="59"/>
      <c r="N282" s="107" t="e">
        <f t="shared" si="9"/>
        <v>#DIV/0!</v>
      </c>
      <c r="O282" s="107"/>
      <c r="P282" s="59">
        <f t="shared" si="10"/>
        <v>0</v>
      </c>
      <c r="Q282" s="108"/>
      <c r="R282" s="173"/>
    </row>
    <row r="283" spans="2:18" s="1" customFormat="1" ht="18.75" hidden="1">
      <c r="B283" s="34"/>
      <c r="C283" s="20"/>
      <c r="D283" s="46"/>
      <c r="E283" s="20"/>
      <c r="F283" s="22"/>
      <c r="G283" s="66"/>
      <c r="H283" s="66"/>
      <c r="I283" s="8"/>
      <c r="J283" s="59"/>
      <c r="K283" s="59"/>
      <c r="L283" s="8"/>
      <c r="M283" s="59"/>
      <c r="N283" s="107" t="e">
        <f t="shared" si="9"/>
        <v>#DIV/0!</v>
      </c>
      <c r="O283" s="107" t="e">
        <f>M283/L283*100</f>
        <v>#DIV/0!</v>
      </c>
      <c r="P283" s="59">
        <f t="shared" si="10"/>
        <v>0</v>
      </c>
      <c r="Q283" s="108">
        <f>M283-L283</f>
        <v>0</v>
      </c>
      <c r="R283" s="173"/>
    </row>
    <row r="284" spans="2:18" s="1" customFormat="1" ht="37.5" hidden="1">
      <c r="B284" s="190"/>
      <c r="C284" s="20"/>
      <c r="D284" s="46"/>
      <c r="E284" s="20"/>
      <c r="F284" s="22" t="s">
        <v>47</v>
      </c>
      <c r="G284" s="66"/>
      <c r="H284" s="66"/>
      <c r="I284" s="8"/>
      <c r="J284" s="8"/>
      <c r="K284" s="8"/>
      <c r="L284" s="8"/>
      <c r="M284" s="59"/>
      <c r="N284" s="107" t="e">
        <f t="shared" si="9"/>
        <v>#DIV/0!</v>
      </c>
      <c r="O284" s="107"/>
      <c r="P284" s="59">
        <f t="shared" si="10"/>
        <v>0</v>
      </c>
      <c r="Q284" s="110"/>
      <c r="R284" s="173"/>
    </row>
    <row r="285" spans="2:18" s="1" customFormat="1" ht="18.75" hidden="1">
      <c r="B285" s="190"/>
      <c r="C285" s="20"/>
      <c r="D285" s="46"/>
      <c r="E285" s="20"/>
      <c r="F285" s="22"/>
      <c r="G285" s="66"/>
      <c r="H285" s="66"/>
      <c r="I285" s="8"/>
      <c r="J285" s="8"/>
      <c r="K285" s="8"/>
      <c r="L285" s="8"/>
      <c r="M285" s="59"/>
      <c r="N285" s="107" t="e">
        <f t="shared" si="9"/>
        <v>#DIV/0!</v>
      </c>
      <c r="O285" s="107"/>
      <c r="P285" s="59">
        <f t="shared" si="10"/>
        <v>0</v>
      </c>
      <c r="Q285" s="110"/>
      <c r="R285" s="173"/>
    </row>
    <row r="286" spans="2:18" s="1" customFormat="1" ht="18.75" hidden="1">
      <c r="B286" s="190"/>
      <c r="C286" s="20"/>
      <c r="D286" s="46"/>
      <c r="E286" s="20"/>
      <c r="F286" s="30"/>
      <c r="G286" s="67"/>
      <c r="H286" s="67"/>
      <c r="I286" s="8"/>
      <c r="J286" s="8"/>
      <c r="K286" s="8"/>
      <c r="L286" s="8"/>
      <c r="M286" s="59"/>
      <c r="N286" s="107" t="e">
        <f t="shared" si="9"/>
        <v>#DIV/0!</v>
      </c>
      <c r="O286" s="107"/>
      <c r="P286" s="59">
        <f t="shared" si="10"/>
        <v>0</v>
      </c>
      <c r="Q286" s="110"/>
      <c r="R286" s="173"/>
    </row>
    <row r="287" spans="2:18" s="1" customFormat="1" ht="18.75" hidden="1">
      <c r="B287" s="190"/>
      <c r="C287" s="20"/>
      <c r="D287" s="46"/>
      <c r="E287" s="20"/>
      <c r="F287" s="30"/>
      <c r="G287" s="67"/>
      <c r="H287" s="67"/>
      <c r="I287" s="8"/>
      <c r="J287" s="8"/>
      <c r="K287" s="8"/>
      <c r="L287" s="8"/>
      <c r="M287" s="59"/>
      <c r="N287" s="107" t="e">
        <f t="shared" si="9"/>
        <v>#DIV/0!</v>
      </c>
      <c r="O287" s="107"/>
      <c r="P287" s="59">
        <f t="shared" si="10"/>
        <v>0</v>
      </c>
      <c r="Q287" s="110"/>
      <c r="R287" s="173"/>
    </row>
    <row r="288" spans="2:18" s="1" customFormat="1" ht="18.75" hidden="1">
      <c r="B288" s="34"/>
      <c r="C288" s="20"/>
      <c r="D288" s="46"/>
      <c r="E288" s="20"/>
      <c r="F288" s="22"/>
      <c r="G288" s="66"/>
      <c r="H288" s="66"/>
      <c r="I288" s="8"/>
      <c r="J288" s="8"/>
      <c r="K288" s="8"/>
      <c r="L288" s="8"/>
      <c r="M288" s="59"/>
      <c r="N288" s="107" t="e">
        <f t="shared" si="9"/>
        <v>#DIV/0!</v>
      </c>
      <c r="O288" s="107"/>
      <c r="P288" s="59">
        <f t="shared" si="10"/>
        <v>0</v>
      </c>
      <c r="Q288" s="108"/>
      <c r="R288" s="173"/>
    </row>
    <row r="289" spans="2:18" s="1" customFormat="1" ht="36" customHeight="1" hidden="1" thickBot="1">
      <c r="B289" s="34"/>
      <c r="C289" s="20"/>
      <c r="D289" s="46"/>
      <c r="E289" s="20"/>
      <c r="F289" s="30"/>
      <c r="G289" s="67"/>
      <c r="H289" s="59"/>
      <c r="I289" s="8"/>
      <c r="J289" s="8"/>
      <c r="K289" s="8"/>
      <c r="L289" s="8"/>
      <c r="M289" s="59"/>
      <c r="N289" s="107" t="e">
        <f t="shared" si="9"/>
        <v>#DIV/0!</v>
      </c>
      <c r="O289" s="107"/>
      <c r="P289" s="59">
        <f t="shared" si="10"/>
        <v>0</v>
      </c>
      <c r="Q289" s="108"/>
      <c r="R289" s="173"/>
    </row>
    <row r="290" spans="2:18" s="1" customFormat="1" ht="30" customHeight="1" thickBot="1">
      <c r="B290" s="34" t="s">
        <v>90</v>
      </c>
      <c r="C290" s="20" t="s">
        <v>82</v>
      </c>
      <c r="D290" s="46"/>
      <c r="E290" s="20"/>
      <c r="F290" s="22" t="s">
        <v>139</v>
      </c>
      <c r="G290" s="66">
        <v>399195</v>
      </c>
      <c r="H290" s="66"/>
      <c r="I290" s="8"/>
      <c r="J290" s="59"/>
      <c r="K290" s="59"/>
      <c r="L290" s="8"/>
      <c r="M290" s="59">
        <v>55176</v>
      </c>
      <c r="N290" s="107">
        <f t="shared" si="9"/>
        <v>13.821816405516103</v>
      </c>
      <c r="O290" s="107" t="e">
        <f>M290/L290*100</f>
        <v>#DIV/0!</v>
      </c>
      <c r="P290" s="59">
        <f t="shared" si="10"/>
        <v>-344019</v>
      </c>
      <c r="Q290" s="108">
        <f>M290-L290</f>
        <v>55176</v>
      </c>
      <c r="R290" s="173"/>
    </row>
    <row r="291" spans="2:18" s="1" customFormat="1" ht="17.25" customHeight="1" hidden="1" thickBot="1">
      <c r="B291" s="34"/>
      <c r="C291" s="20"/>
      <c r="D291" s="47"/>
      <c r="E291" s="20"/>
      <c r="F291" s="32" t="s">
        <v>99</v>
      </c>
      <c r="G291" s="76"/>
      <c r="H291" s="76"/>
      <c r="I291" s="62"/>
      <c r="J291" s="17"/>
      <c r="K291" s="17"/>
      <c r="L291" s="62"/>
      <c r="M291" s="17"/>
      <c r="N291" s="107" t="e">
        <f t="shared" si="9"/>
        <v>#DIV/0!</v>
      </c>
      <c r="O291" s="119" t="e">
        <f>M291/L291*100</f>
        <v>#DIV/0!</v>
      </c>
      <c r="P291" s="125">
        <f t="shared" si="10"/>
        <v>0</v>
      </c>
      <c r="Q291" s="120">
        <f>M291-L291</f>
        <v>0</v>
      </c>
      <c r="R291" s="173"/>
    </row>
    <row r="292" spans="2:18" s="1" customFormat="1" ht="19.5" customHeight="1" hidden="1">
      <c r="B292" s="34"/>
      <c r="C292" s="20"/>
      <c r="D292" s="47"/>
      <c r="E292" s="20"/>
      <c r="F292" s="32"/>
      <c r="G292" s="76"/>
      <c r="H292" s="7"/>
      <c r="I292" s="4"/>
      <c r="J292" s="7"/>
      <c r="K292" s="7"/>
      <c r="L292" s="7"/>
      <c r="M292" s="7"/>
      <c r="N292" s="107" t="e">
        <f t="shared" si="9"/>
        <v>#DIV/0!</v>
      </c>
      <c r="O292" s="65"/>
      <c r="P292" s="118">
        <f t="shared" si="10"/>
        <v>0</v>
      </c>
      <c r="Q292" s="57"/>
      <c r="R292" s="173"/>
    </row>
    <row r="293" spans="2:18" s="1" customFormat="1" ht="19.5" customHeight="1" hidden="1">
      <c r="B293" s="34"/>
      <c r="C293" s="20"/>
      <c r="D293" s="47"/>
      <c r="E293" s="20"/>
      <c r="F293" s="31"/>
      <c r="G293" s="76"/>
      <c r="H293" s="7"/>
      <c r="I293" s="4"/>
      <c r="J293" s="7"/>
      <c r="K293" s="7"/>
      <c r="L293" s="7"/>
      <c r="M293" s="7"/>
      <c r="N293" s="107" t="e">
        <f t="shared" si="9"/>
        <v>#DIV/0!</v>
      </c>
      <c r="O293" s="65"/>
      <c r="P293" s="118">
        <f t="shared" si="10"/>
        <v>0</v>
      </c>
      <c r="Q293" s="106"/>
      <c r="R293" s="173"/>
    </row>
    <row r="294" spans="2:18" s="1" customFormat="1" ht="37.5" customHeight="1" hidden="1">
      <c r="B294" s="34"/>
      <c r="C294" s="20"/>
      <c r="D294" s="47"/>
      <c r="E294" s="20"/>
      <c r="F294" s="30"/>
      <c r="G294" s="76"/>
      <c r="H294" s="7"/>
      <c r="I294" s="4"/>
      <c r="J294" s="7"/>
      <c r="K294" s="7"/>
      <c r="L294" s="7"/>
      <c r="M294" s="7"/>
      <c r="N294" s="107" t="e">
        <f t="shared" si="9"/>
        <v>#DIV/0!</v>
      </c>
      <c r="O294" s="65"/>
      <c r="P294" s="118">
        <f t="shared" si="10"/>
        <v>0</v>
      </c>
      <c r="Q294" s="106"/>
      <c r="R294" s="173"/>
    </row>
    <row r="295" spans="2:18" s="1" customFormat="1" ht="30" customHeight="1" hidden="1">
      <c r="B295" s="34"/>
      <c r="C295" s="20"/>
      <c r="D295" s="47"/>
      <c r="E295" s="20"/>
      <c r="F295" s="31"/>
      <c r="G295" s="75"/>
      <c r="H295" s="75"/>
      <c r="I295" s="4"/>
      <c r="J295" s="7"/>
      <c r="K295" s="7"/>
      <c r="L295" s="4"/>
      <c r="M295" s="7"/>
      <c r="N295" s="107" t="e">
        <f t="shared" si="9"/>
        <v>#DIV/0!</v>
      </c>
      <c r="O295" s="65"/>
      <c r="P295" s="118">
        <f t="shared" si="10"/>
        <v>0</v>
      </c>
      <c r="Q295" s="57"/>
      <c r="R295" s="173"/>
    </row>
    <row r="296" spans="2:18" s="1" customFormat="1" ht="39" customHeight="1" hidden="1">
      <c r="B296" s="34"/>
      <c r="C296" s="20"/>
      <c r="D296" s="47"/>
      <c r="E296" s="20"/>
      <c r="F296" s="32"/>
      <c r="G296" s="76"/>
      <c r="H296" s="7"/>
      <c r="I296" s="4"/>
      <c r="J296" s="7"/>
      <c r="K296" s="7"/>
      <c r="L296" s="7"/>
      <c r="M296" s="7"/>
      <c r="N296" s="107" t="e">
        <f t="shared" si="9"/>
        <v>#DIV/0!</v>
      </c>
      <c r="O296" s="65"/>
      <c r="P296" s="118">
        <f t="shared" si="10"/>
        <v>0</v>
      </c>
      <c r="Q296" s="57"/>
      <c r="R296" s="173"/>
    </row>
    <row r="297" spans="2:18" s="1" customFormat="1" ht="44.25" customHeight="1" hidden="1">
      <c r="B297" s="34"/>
      <c r="C297" s="20"/>
      <c r="D297" s="47"/>
      <c r="E297" s="20"/>
      <c r="F297" s="31"/>
      <c r="G297" s="75"/>
      <c r="H297" s="75"/>
      <c r="I297" s="4"/>
      <c r="J297" s="7"/>
      <c r="K297" s="7"/>
      <c r="L297" s="4"/>
      <c r="M297" s="7"/>
      <c r="N297" s="107" t="e">
        <f t="shared" si="9"/>
        <v>#DIV/0!</v>
      </c>
      <c r="O297" s="65"/>
      <c r="P297" s="118">
        <f t="shared" si="10"/>
        <v>0</v>
      </c>
      <c r="Q297" s="57"/>
      <c r="R297" s="173"/>
    </row>
    <row r="298" spans="2:18" s="1" customFormat="1" ht="36" customHeight="1" hidden="1">
      <c r="B298" s="34"/>
      <c r="C298" s="20"/>
      <c r="D298" s="47"/>
      <c r="E298" s="20"/>
      <c r="F298" s="32"/>
      <c r="G298" s="76"/>
      <c r="H298" s="7"/>
      <c r="I298" s="4"/>
      <c r="J298" s="7"/>
      <c r="K298" s="7"/>
      <c r="L298" s="7"/>
      <c r="M298" s="7"/>
      <c r="N298" s="107" t="e">
        <f t="shared" si="9"/>
        <v>#DIV/0!</v>
      </c>
      <c r="O298" s="65"/>
      <c r="P298" s="118">
        <f t="shared" si="10"/>
        <v>0</v>
      </c>
      <c r="Q298" s="57"/>
      <c r="R298" s="173"/>
    </row>
    <row r="299" spans="2:18" s="1" customFormat="1" ht="84" customHeight="1" hidden="1">
      <c r="B299" s="34"/>
      <c r="C299" s="20"/>
      <c r="D299" s="47"/>
      <c r="E299" s="20"/>
      <c r="F299" s="31"/>
      <c r="G299" s="75"/>
      <c r="H299" s="75"/>
      <c r="I299" s="4"/>
      <c r="J299" s="7"/>
      <c r="K299" s="7"/>
      <c r="L299" s="4"/>
      <c r="M299" s="7"/>
      <c r="N299" s="107" t="e">
        <f t="shared" si="9"/>
        <v>#DIV/0!</v>
      </c>
      <c r="O299" s="65"/>
      <c r="P299" s="118">
        <f t="shared" si="10"/>
        <v>0</v>
      </c>
      <c r="Q299" s="57"/>
      <c r="R299" s="173"/>
    </row>
    <row r="300" spans="2:18" s="1" customFormat="1" ht="39" customHeight="1" hidden="1" thickBot="1">
      <c r="B300" s="34"/>
      <c r="C300" s="20"/>
      <c r="D300" s="47"/>
      <c r="E300" s="20"/>
      <c r="F300" s="30"/>
      <c r="G300" s="76"/>
      <c r="H300" s="7"/>
      <c r="I300" s="4"/>
      <c r="J300" s="7"/>
      <c r="K300" s="7"/>
      <c r="L300" s="7"/>
      <c r="M300" s="7"/>
      <c r="N300" s="107" t="e">
        <f t="shared" si="9"/>
        <v>#DIV/0!</v>
      </c>
      <c r="O300" s="65"/>
      <c r="P300" s="118">
        <f t="shared" si="10"/>
        <v>0</v>
      </c>
      <c r="Q300" s="57"/>
      <c r="R300" s="173"/>
    </row>
    <row r="301" spans="2:18" s="1" customFormat="1" ht="33" customHeight="1" hidden="1">
      <c r="B301" s="49"/>
      <c r="C301" s="20"/>
      <c r="D301" s="47"/>
      <c r="E301" s="20"/>
      <c r="F301" s="32"/>
      <c r="G301" s="75"/>
      <c r="H301" s="7" t="e">
        <f>G301+#REF!</f>
        <v>#REF!</v>
      </c>
      <c r="I301" s="4"/>
      <c r="J301" s="7" t="e">
        <f>H301-I301</f>
        <v>#REF!</v>
      </c>
      <c r="K301" s="7"/>
      <c r="L301" s="7"/>
      <c r="M301" s="7"/>
      <c r="N301" s="107" t="e">
        <f t="shared" si="9"/>
        <v>#DIV/0!</v>
      </c>
      <c r="O301" s="65"/>
      <c r="P301" s="118">
        <f t="shared" si="10"/>
        <v>0</v>
      </c>
      <c r="Q301" s="58"/>
      <c r="R301" s="173"/>
    </row>
    <row r="302" spans="2:18" s="1" customFormat="1" ht="26.25" customHeight="1" hidden="1">
      <c r="B302" s="50"/>
      <c r="C302" s="43"/>
      <c r="D302" s="51"/>
      <c r="E302" s="43"/>
      <c r="F302" s="40" t="s">
        <v>56</v>
      </c>
      <c r="G302" s="97"/>
      <c r="H302" s="98" t="e">
        <f>G302+#REF!</f>
        <v>#REF!</v>
      </c>
      <c r="I302" s="87"/>
      <c r="J302" s="78" t="e">
        <f>H302-I302</f>
        <v>#REF!</v>
      </c>
      <c r="K302" s="78"/>
      <c r="L302" s="78"/>
      <c r="M302" s="78"/>
      <c r="N302" s="198" t="e">
        <f t="shared" si="9"/>
        <v>#DIV/0!</v>
      </c>
      <c r="O302" s="86"/>
      <c r="P302" s="118">
        <f t="shared" si="10"/>
        <v>0</v>
      </c>
      <c r="Q302" s="88"/>
      <c r="R302" s="173"/>
    </row>
    <row r="303" spans="2:18" s="1" customFormat="1" ht="26.25" customHeight="1" thickBot="1">
      <c r="B303" s="234" t="s">
        <v>87</v>
      </c>
      <c r="C303" s="234"/>
      <c r="D303" s="241"/>
      <c r="E303" s="234"/>
      <c r="F303" s="236" t="s">
        <v>130</v>
      </c>
      <c r="G303" s="237">
        <f>G304+G325+G328+G331+G333+G335+G327</f>
        <v>10212788</v>
      </c>
      <c r="H303" s="237">
        <f aca="true" t="shared" si="11" ref="H303:M303">H304+H325+H328+H331+H333+H335+H327</f>
        <v>0</v>
      </c>
      <c r="I303" s="237">
        <f t="shared" si="11"/>
        <v>0</v>
      </c>
      <c r="J303" s="237">
        <f t="shared" si="11"/>
        <v>0</v>
      </c>
      <c r="K303" s="237">
        <f t="shared" si="11"/>
        <v>0</v>
      </c>
      <c r="L303" s="237">
        <f t="shared" si="11"/>
        <v>0</v>
      </c>
      <c r="M303" s="273">
        <f t="shared" si="11"/>
        <v>4632692</v>
      </c>
      <c r="N303" s="238">
        <f>M303/G303*100</f>
        <v>45.36167792771181</v>
      </c>
      <c r="O303" s="238" t="e">
        <f>M303/L303*100</f>
        <v>#DIV/0!</v>
      </c>
      <c r="P303" s="239">
        <f>M303-G303</f>
        <v>-5580096</v>
      </c>
      <c r="Q303" s="199">
        <f>Q304+Q325+Q328+Q331+Q333+Q335</f>
        <v>4621643</v>
      </c>
      <c r="R303" s="173"/>
    </row>
    <row r="304" spans="2:18" s="1" customFormat="1" ht="18.75">
      <c r="B304" s="186" t="s">
        <v>87</v>
      </c>
      <c r="C304" s="115" t="s">
        <v>79</v>
      </c>
      <c r="D304" s="116"/>
      <c r="E304" s="115"/>
      <c r="F304" s="200" t="s">
        <v>131</v>
      </c>
      <c r="G304" s="157">
        <v>3305974</v>
      </c>
      <c r="H304" s="157"/>
      <c r="I304" s="117"/>
      <c r="J304" s="118"/>
      <c r="K304" s="118"/>
      <c r="L304" s="117"/>
      <c r="M304" s="118">
        <v>1340570</v>
      </c>
      <c r="N304" s="165">
        <f t="shared" si="9"/>
        <v>40.54992567999627</v>
      </c>
      <c r="O304" s="188" t="e">
        <f>M304/L304*100</f>
        <v>#DIV/0!</v>
      </c>
      <c r="P304" s="118">
        <f t="shared" si="10"/>
        <v>-1965404</v>
      </c>
      <c r="Q304" s="189">
        <f>M304-L304</f>
        <v>1340570</v>
      </c>
      <c r="R304" s="173"/>
    </row>
    <row r="305" spans="2:18" s="1" customFormat="1" ht="18.75" hidden="1">
      <c r="B305" s="35"/>
      <c r="C305" s="25"/>
      <c r="D305" s="47"/>
      <c r="E305" s="25"/>
      <c r="F305" s="30" t="s">
        <v>99</v>
      </c>
      <c r="G305" s="67"/>
      <c r="H305" s="67"/>
      <c r="I305" s="62"/>
      <c r="J305" s="17"/>
      <c r="K305" s="17"/>
      <c r="L305" s="17"/>
      <c r="M305" s="17"/>
      <c r="N305" s="107" t="e">
        <f t="shared" si="9"/>
        <v>#DIV/0!</v>
      </c>
      <c r="O305" s="133" t="e">
        <f>M305/L305*100</f>
        <v>#DIV/0!</v>
      </c>
      <c r="P305" s="59">
        <f t="shared" si="10"/>
        <v>0</v>
      </c>
      <c r="Q305" s="134">
        <f>M305-L305</f>
        <v>0</v>
      </c>
      <c r="R305" s="173"/>
    </row>
    <row r="306" spans="2:18" s="1" customFormat="1" ht="18.75" hidden="1">
      <c r="B306" s="35"/>
      <c r="C306" s="25"/>
      <c r="D306" s="47"/>
      <c r="E306" s="25"/>
      <c r="F306" s="30"/>
      <c r="G306" s="66"/>
      <c r="H306" s="66"/>
      <c r="I306" s="4"/>
      <c r="J306" s="7"/>
      <c r="K306" s="7"/>
      <c r="L306" s="7"/>
      <c r="M306" s="7"/>
      <c r="N306" s="107" t="e">
        <f t="shared" si="9"/>
        <v>#DIV/0!</v>
      </c>
      <c r="O306" s="65"/>
      <c r="P306" s="59">
        <f t="shared" si="10"/>
        <v>0</v>
      </c>
      <c r="Q306" s="106"/>
      <c r="R306" s="173"/>
    </row>
    <row r="307" spans="2:18" s="1" customFormat="1" ht="18.75" hidden="1">
      <c r="B307" s="35"/>
      <c r="C307" s="25"/>
      <c r="D307" s="47"/>
      <c r="E307" s="25"/>
      <c r="F307" s="22"/>
      <c r="G307" s="66"/>
      <c r="H307" s="66"/>
      <c r="I307" s="4"/>
      <c r="J307" s="7"/>
      <c r="K307" s="7"/>
      <c r="L307" s="4"/>
      <c r="M307" s="7"/>
      <c r="N307" s="107" t="e">
        <f t="shared" si="9"/>
        <v>#DIV/0!</v>
      </c>
      <c r="O307" s="65"/>
      <c r="P307" s="59">
        <f t="shared" si="10"/>
        <v>0</v>
      </c>
      <c r="Q307" s="57"/>
      <c r="R307" s="173"/>
    </row>
    <row r="308" spans="2:18" s="1" customFormat="1" ht="18.75" hidden="1">
      <c r="B308" s="35"/>
      <c r="C308" s="25"/>
      <c r="D308" s="47"/>
      <c r="E308" s="25"/>
      <c r="F308" s="30"/>
      <c r="G308" s="67"/>
      <c r="H308" s="7"/>
      <c r="I308" s="4"/>
      <c r="J308" s="7"/>
      <c r="K308" s="7"/>
      <c r="L308" s="7"/>
      <c r="M308" s="7"/>
      <c r="N308" s="107" t="e">
        <f t="shared" si="9"/>
        <v>#DIV/0!</v>
      </c>
      <c r="O308" s="65"/>
      <c r="P308" s="59">
        <f t="shared" si="10"/>
        <v>0</v>
      </c>
      <c r="Q308" s="57"/>
      <c r="R308" s="173"/>
    </row>
    <row r="309" spans="2:18" s="1" customFormat="1" ht="27.75" customHeight="1" hidden="1">
      <c r="B309" s="35"/>
      <c r="C309" s="25"/>
      <c r="D309" s="47"/>
      <c r="E309" s="25"/>
      <c r="F309" s="22"/>
      <c r="G309" s="66"/>
      <c r="H309" s="66"/>
      <c r="I309" s="4"/>
      <c r="J309" s="7"/>
      <c r="K309" s="7"/>
      <c r="L309" s="4"/>
      <c r="M309" s="7"/>
      <c r="N309" s="107" t="e">
        <f t="shared" si="9"/>
        <v>#DIV/0!</v>
      </c>
      <c r="O309" s="65"/>
      <c r="P309" s="59">
        <f t="shared" si="10"/>
        <v>0</v>
      </c>
      <c r="Q309" s="57"/>
      <c r="R309" s="173"/>
    </row>
    <row r="310" spans="2:18" s="1" customFormat="1" ht="18.75" hidden="1">
      <c r="B310" s="35"/>
      <c r="C310" s="25"/>
      <c r="D310" s="47"/>
      <c r="E310" s="25"/>
      <c r="F310" s="30"/>
      <c r="G310" s="67"/>
      <c r="H310" s="7"/>
      <c r="I310" s="4"/>
      <c r="J310" s="7"/>
      <c r="K310" s="7"/>
      <c r="L310" s="7"/>
      <c r="M310" s="7"/>
      <c r="N310" s="107" t="e">
        <f t="shared" si="9"/>
        <v>#DIV/0!</v>
      </c>
      <c r="O310" s="65"/>
      <c r="P310" s="59">
        <f t="shared" si="10"/>
        <v>0</v>
      </c>
      <c r="Q310" s="57"/>
      <c r="R310" s="173"/>
    </row>
    <row r="311" spans="2:18" s="1" customFormat="1" ht="18.75" hidden="1">
      <c r="B311" s="35"/>
      <c r="C311" s="25"/>
      <c r="D311" s="47"/>
      <c r="E311" s="25"/>
      <c r="F311" s="22"/>
      <c r="G311" s="66"/>
      <c r="H311" s="66"/>
      <c r="I311" s="4"/>
      <c r="J311" s="7"/>
      <c r="K311" s="7"/>
      <c r="L311" s="4"/>
      <c r="M311" s="7"/>
      <c r="N311" s="107" t="e">
        <f t="shared" si="9"/>
        <v>#DIV/0!</v>
      </c>
      <c r="O311" s="65"/>
      <c r="P311" s="59">
        <f t="shared" si="10"/>
        <v>0</v>
      </c>
      <c r="Q311" s="57"/>
      <c r="R311" s="173"/>
    </row>
    <row r="312" spans="2:18" s="1" customFormat="1" ht="18.75" hidden="1">
      <c r="B312" s="35"/>
      <c r="C312" s="25"/>
      <c r="D312" s="47"/>
      <c r="E312" s="25"/>
      <c r="F312" s="30"/>
      <c r="G312" s="67"/>
      <c r="H312" s="7"/>
      <c r="I312" s="4"/>
      <c r="J312" s="7"/>
      <c r="K312" s="7"/>
      <c r="L312" s="7"/>
      <c r="M312" s="7"/>
      <c r="N312" s="107" t="e">
        <f t="shared" si="9"/>
        <v>#DIV/0!</v>
      </c>
      <c r="O312" s="65"/>
      <c r="P312" s="59">
        <f t="shared" si="10"/>
        <v>0</v>
      </c>
      <c r="Q312" s="57"/>
      <c r="R312" s="173"/>
    </row>
    <row r="313" spans="2:18" s="1" customFormat="1" ht="18.75" hidden="1">
      <c r="B313" s="35"/>
      <c r="C313" s="25"/>
      <c r="D313" s="47"/>
      <c r="E313" s="25"/>
      <c r="F313" s="22"/>
      <c r="G313" s="66"/>
      <c r="H313" s="66"/>
      <c r="I313" s="4"/>
      <c r="J313" s="7"/>
      <c r="K313" s="7"/>
      <c r="L313" s="4"/>
      <c r="M313" s="7"/>
      <c r="N313" s="107" t="e">
        <f t="shared" si="9"/>
        <v>#DIV/0!</v>
      </c>
      <c r="O313" s="65"/>
      <c r="P313" s="59">
        <f t="shared" si="10"/>
        <v>0</v>
      </c>
      <c r="Q313" s="57"/>
      <c r="R313" s="173"/>
    </row>
    <row r="314" spans="2:18" s="1" customFormat="1" ht="18.75" hidden="1">
      <c r="B314" s="35"/>
      <c r="C314" s="25"/>
      <c r="D314" s="47"/>
      <c r="E314" s="25"/>
      <c r="F314" s="30"/>
      <c r="G314" s="67"/>
      <c r="H314" s="7"/>
      <c r="I314" s="4"/>
      <c r="J314" s="7"/>
      <c r="K314" s="7"/>
      <c r="L314" s="7"/>
      <c r="M314" s="7"/>
      <c r="N314" s="107" t="e">
        <f t="shared" si="9"/>
        <v>#DIV/0!</v>
      </c>
      <c r="O314" s="65"/>
      <c r="P314" s="59">
        <f t="shared" si="10"/>
        <v>0</v>
      </c>
      <c r="Q314" s="57"/>
      <c r="R314" s="173"/>
    </row>
    <row r="315" spans="2:18" s="1" customFormat="1" ht="18.75" hidden="1">
      <c r="B315" s="35"/>
      <c r="C315" s="25"/>
      <c r="D315" s="47"/>
      <c r="E315" s="25"/>
      <c r="F315" s="22"/>
      <c r="G315" s="66"/>
      <c r="H315" s="66"/>
      <c r="I315" s="4"/>
      <c r="J315" s="7"/>
      <c r="K315" s="7"/>
      <c r="L315" s="4"/>
      <c r="M315" s="7"/>
      <c r="N315" s="107" t="e">
        <f t="shared" si="9"/>
        <v>#DIV/0!</v>
      </c>
      <c r="O315" s="65"/>
      <c r="P315" s="59">
        <f t="shared" si="10"/>
        <v>0</v>
      </c>
      <c r="Q315" s="57"/>
      <c r="R315" s="173"/>
    </row>
    <row r="316" spans="2:18" s="1" customFormat="1" ht="18.75" hidden="1">
      <c r="B316" s="35"/>
      <c r="C316" s="25"/>
      <c r="D316" s="47"/>
      <c r="E316" s="25"/>
      <c r="F316" s="30"/>
      <c r="G316" s="67"/>
      <c r="H316" s="7"/>
      <c r="I316" s="4"/>
      <c r="J316" s="7"/>
      <c r="K316" s="7"/>
      <c r="L316" s="7"/>
      <c r="M316" s="7"/>
      <c r="N316" s="107" t="e">
        <f t="shared" si="9"/>
        <v>#DIV/0!</v>
      </c>
      <c r="O316" s="65"/>
      <c r="P316" s="59">
        <f t="shared" si="10"/>
        <v>0</v>
      </c>
      <c r="Q316" s="57"/>
      <c r="R316" s="173"/>
    </row>
    <row r="317" spans="2:18" s="1" customFormat="1" ht="25.5" customHeight="1" hidden="1">
      <c r="B317" s="35"/>
      <c r="C317" s="25"/>
      <c r="D317" s="47"/>
      <c r="E317" s="25"/>
      <c r="F317" s="22"/>
      <c r="G317" s="66"/>
      <c r="H317" s="66"/>
      <c r="I317" s="4"/>
      <c r="J317" s="7"/>
      <c r="K317" s="7"/>
      <c r="L317" s="4"/>
      <c r="M317" s="7"/>
      <c r="N317" s="107" t="e">
        <f t="shared" si="9"/>
        <v>#DIV/0!</v>
      </c>
      <c r="O317" s="65"/>
      <c r="P317" s="59">
        <f t="shared" si="10"/>
        <v>0</v>
      </c>
      <c r="Q317" s="57"/>
      <c r="R317" s="173"/>
    </row>
    <row r="318" spans="2:18" s="1" customFormat="1" ht="18.75" hidden="1">
      <c r="B318" s="35"/>
      <c r="C318" s="25"/>
      <c r="D318" s="47"/>
      <c r="E318" s="25"/>
      <c r="F318" s="30"/>
      <c r="G318" s="67"/>
      <c r="H318" s="7"/>
      <c r="I318" s="4"/>
      <c r="J318" s="7"/>
      <c r="K318" s="7"/>
      <c r="L318" s="7"/>
      <c r="M318" s="7"/>
      <c r="N318" s="107" t="e">
        <f t="shared" si="9"/>
        <v>#DIV/0!</v>
      </c>
      <c r="O318" s="65"/>
      <c r="P318" s="59">
        <f t="shared" si="10"/>
        <v>0</v>
      </c>
      <c r="Q318" s="57"/>
      <c r="R318" s="173"/>
    </row>
    <row r="319" spans="2:18" s="1" customFormat="1" ht="18.75" hidden="1">
      <c r="B319" s="35"/>
      <c r="C319" s="25"/>
      <c r="D319" s="47"/>
      <c r="E319" s="25"/>
      <c r="F319" s="22"/>
      <c r="G319" s="66"/>
      <c r="H319" s="66"/>
      <c r="I319" s="4"/>
      <c r="J319" s="7"/>
      <c r="K319" s="7"/>
      <c r="L319" s="4"/>
      <c r="M319" s="7"/>
      <c r="N319" s="107" t="e">
        <f t="shared" si="9"/>
        <v>#DIV/0!</v>
      </c>
      <c r="O319" s="65"/>
      <c r="P319" s="59">
        <f t="shared" si="10"/>
        <v>0</v>
      </c>
      <c r="Q319" s="57"/>
      <c r="R319" s="173"/>
    </row>
    <row r="320" spans="2:18" s="1" customFormat="1" ht="18.75" hidden="1">
      <c r="B320" s="35"/>
      <c r="C320" s="25"/>
      <c r="D320" s="47"/>
      <c r="E320" s="25"/>
      <c r="F320" s="30"/>
      <c r="G320" s="67"/>
      <c r="H320" s="7"/>
      <c r="I320" s="4"/>
      <c r="J320" s="7"/>
      <c r="K320" s="7"/>
      <c r="L320" s="7"/>
      <c r="M320" s="7"/>
      <c r="N320" s="107" t="e">
        <f t="shared" si="9"/>
        <v>#DIV/0!</v>
      </c>
      <c r="O320" s="65"/>
      <c r="P320" s="59">
        <f t="shared" si="10"/>
        <v>0</v>
      </c>
      <c r="Q320" s="57"/>
      <c r="R320" s="173"/>
    </row>
    <row r="321" spans="2:18" s="1" customFormat="1" ht="18.75" hidden="1">
      <c r="B321" s="35"/>
      <c r="C321" s="25"/>
      <c r="D321" s="47"/>
      <c r="E321" s="25"/>
      <c r="F321" s="22"/>
      <c r="G321" s="66"/>
      <c r="H321" s="66"/>
      <c r="I321" s="4"/>
      <c r="J321" s="7"/>
      <c r="K321" s="7"/>
      <c r="L321" s="4"/>
      <c r="M321" s="7"/>
      <c r="N321" s="107" t="e">
        <f t="shared" si="9"/>
        <v>#DIV/0!</v>
      </c>
      <c r="O321" s="65"/>
      <c r="P321" s="59">
        <f t="shared" si="10"/>
        <v>0</v>
      </c>
      <c r="Q321" s="57"/>
      <c r="R321" s="173"/>
    </row>
    <row r="322" spans="2:18" s="1" customFormat="1" ht="18.75" hidden="1">
      <c r="B322" s="35"/>
      <c r="C322" s="25"/>
      <c r="D322" s="47"/>
      <c r="E322" s="25"/>
      <c r="F322" s="30"/>
      <c r="G322" s="67"/>
      <c r="H322" s="7"/>
      <c r="I322" s="4"/>
      <c r="J322" s="7"/>
      <c r="K322" s="7"/>
      <c r="L322" s="7"/>
      <c r="M322" s="7"/>
      <c r="N322" s="107" t="e">
        <f t="shared" si="9"/>
        <v>#DIV/0!</v>
      </c>
      <c r="O322" s="65"/>
      <c r="P322" s="59">
        <f t="shared" si="10"/>
        <v>0</v>
      </c>
      <c r="Q322" s="57"/>
      <c r="R322" s="173"/>
    </row>
    <row r="323" spans="2:18" s="1" customFormat="1" ht="18.75" hidden="1">
      <c r="B323" s="35"/>
      <c r="C323" s="25"/>
      <c r="D323" s="47"/>
      <c r="E323" s="25"/>
      <c r="F323" s="22"/>
      <c r="G323" s="66"/>
      <c r="H323" s="4"/>
      <c r="I323" s="4"/>
      <c r="J323" s="7"/>
      <c r="K323" s="7"/>
      <c r="L323" s="4"/>
      <c r="M323" s="7"/>
      <c r="N323" s="107" t="e">
        <f t="shared" si="9"/>
        <v>#DIV/0!</v>
      </c>
      <c r="O323" s="65"/>
      <c r="P323" s="59">
        <f t="shared" si="10"/>
        <v>0</v>
      </c>
      <c r="Q323" s="57"/>
      <c r="R323" s="173"/>
    </row>
    <row r="324" spans="2:18" s="1" customFormat="1" ht="18.75" hidden="1">
      <c r="B324" s="35"/>
      <c r="C324" s="25"/>
      <c r="D324" s="47"/>
      <c r="E324" s="25"/>
      <c r="F324" s="30"/>
      <c r="G324" s="67"/>
      <c r="H324" s="7"/>
      <c r="I324" s="4"/>
      <c r="J324" s="7"/>
      <c r="K324" s="7"/>
      <c r="L324" s="7"/>
      <c r="M324" s="7"/>
      <c r="N324" s="107" t="e">
        <f t="shared" si="9"/>
        <v>#DIV/0!</v>
      </c>
      <c r="O324" s="65"/>
      <c r="P324" s="59">
        <f t="shared" si="10"/>
        <v>0</v>
      </c>
      <c r="Q324" s="57"/>
      <c r="R324" s="173"/>
    </row>
    <row r="325" spans="2:18" s="1" customFormat="1" ht="19.5" thickBot="1">
      <c r="B325" s="34" t="s">
        <v>87</v>
      </c>
      <c r="C325" s="20" t="s">
        <v>80</v>
      </c>
      <c r="D325" s="46"/>
      <c r="E325" s="20"/>
      <c r="F325" s="22" t="s">
        <v>103</v>
      </c>
      <c r="G325" s="66">
        <v>667787</v>
      </c>
      <c r="H325" s="59"/>
      <c r="I325" s="8"/>
      <c r="J325" s="59"/>
      <c r="K325" s="59"/>
      <c r="L325" s="8"/>
      <c r="M325" s="59">
        <v>301350</v>
      </c>
      <c r="N325" s="107">
        <f t="shared" si="9"/>
        <v>45.126664640072356</v>
      </c>
      <c r="O325" s="107" t="e">
        <f>M325/L325*100</f>
        <v>#DIV/0!</v>
      </c>
      <c r="P325" s="59">
        <f t="shared" si="10"/>
        <v>-366437</v>
      </c>
      <c r="Q325" s="201">
        <f>M325-L325</f>
        <v>301350</v>
      </c>
      <c r="R325" s="173"/>
    </row>
    <row r="326" spans="2:18" s="1" customFormat="1" ht="19.5" hidden="1" thickBot="1">
      <c r="B326" s="34"/>
      <c r="C326" s="20"/>
      <c r="D326" s="46"/>
      <c r="E326" s="20"/>
      <c r="F326" s="22"/>
      <c r="G326" s="66"/>
      <c r="H326" s="59"/>
      <c r="I326" s="8"/>
      <c r="J326" s="59"/>
      <c r="K326" s="59"/>
      <c r="L326" s="59"/>
      <c r="M326" s="59"/>
      <c r="N326" s="107" t="e">
        <f t="shared" si="9"/>
        <v>#DIV/0!</v>
      </c>
      <c r="O326" s="107"/>
      <c r="P326" s="59">
        <f t="shared" si="10"/>
        <v>0</v>
      </c>
      <c r="Q326" s="109"/>
      <c r="R326" s="173"/>
    </row>
    <row r="327" spans="2:18" s="1" customFormat="1" ht="18.75">
      <c r="B327" s="34" t="s">
        <v>87</v>
      </c>
      <c r="C327" s="20" t="s">
        <v>82</v>
      </c>
      <c r="D327" s="46"/>
      <c r="E327" s="20"/>
      <c r="F327" s="200" t="s">
        <v>142</v>
      </c>
      <c r="G327" s="66">
        <v>26004</v>
      </c>
      <c r="H327" s="59"/>
      <c r="I327" s="8"/>
      <c r="J327" s="59"/>
      <c r="K327" s="59"/>
      <c r="L327" s="59"/>
      <c r="M327" s="59">
        <v>11049</v>
      </c>
      <c r="N327" s="107">
        <f t="shared" si="9"/>
        <v>42.48961698200277</v>
      </c>
      <c r="O327" s="107"/>
      <c r="P327" s="59">
        <f t="shared" si="10"/>
        <v>-14955</v>
      </c>
      <c r="Q327" s="109"/>
      <c r="R327" s="173"/>
    </row>
    <row r="328" spans="2:18" s="1" customFormat="1" ht="18.75">
      <c r="B328" s="34" t="s">
        <v>87</v>
      </c>
      <c r="C328" s="20" t="s">
        <v>83</v>
      </c>
      <c r="D328" s="46"/>
      <c r="E328" s="20"/>
      <c r="F328" s="22" t="s">
        <v>104</v>
      </c>
      <c r="G328" s="66">
        <v>210952</v>
      </c>
      <c r="H328" s="59"/>
      <c r="I328" s="8"/>
      <c r="J328" s="59"/>
      <c r="K328" s="59"/>
      <c r="L328" s="8"/>
      <c r="M328" s="59">
        <v>85574</v>
      </c>
      <c r="N328" s="107">
        <f t="shared" si="9"/>
        <v>40.565626303614096</v>
      </c>
      <c r="O328" s="107" t="e">
        <f>M328/L328*100</f>
        <v>#DIV/0!</v>
      </c>
      <c r="P328" s="59">
        <f t="shared" si="10"/>
        <v>-125378</v>
      </c>
      <c r="Q328" s="201">
        <f>M328-L328</f>
        <v>85574</v>
      </c>
      <c r="R328" s="173"/>
    </row>
    <row r="329" spans="2:18" s="1" customFormat="1" ht="18.75" hidden="1">
      <c r="B329" s="34"/>
      <c r="C329" s="20"/>
      <c r="D329" s="46"/>
      <c r="E329" s="20"/>
      <c r="F329" s="30" t="s">
        <v>99</v>
      </c>
      <c r="G329" s="67"/>
      <c r="H329" s="61"/>
      <c r="I329" s="18"/>
      <c r="J329" s="61"/>
      <c r="K329" s="61"/>
      <c r="L329" s="18"/>
      <c r="M329" s="61"/>
      <c r="N329" s="107" t="e">
        <f t="shared" si="9"/>
        <v>#DIV/0!</v>
      </c>
      <c r="O329" s="133" t="e">
        <f>M329/L329*100</f>
        <v>#DIV/0!</v>
      </c>
      <c r="P329" s="59">
        <f t="shared" si="10"/>
        <v>0</v>
      </c>
      <c r="Q329" s="151">
        <f>M329-L329</f>
        <v>0</v>
      </c>
      <c r="R329" s="173"/>
    </row>
    <row r="330" spans="2:18" s="1" customFormat="1" ht="18.75" hidden="1">
      <c r="B330" s="35"/>
      <c r="C330" s="25"/>
      <c r="D330" s="47"/>
      <c r="E330" s="25"/>
      <c r="F330" s="30"/>
      <c r="G330" s="67"/>
      <c r="H330" s="7"/>
      <c r="I330" s="4"/>
      <c r="J330" s="7"/>
      <c r="K330" s="7"/>
      <c r="L330" s="7"/>
      <c r="M330" s="7"/>
      <c r="N330" s="107" t="e">
        <f t="shared" si="9"/>
        <v>#DIV/0!</v>
      </c>
      <c r="O330" s="65"/>
      <c r="P330" s="59">
        <f t="shared" si="10"/>
        <v>0</v>
      </c>
      <c r="Q330" s="57"/>
      <c r="R330" s="173"/>
    </row>
    <row r="331" spans="2:18" s="1" customFormat="1" ht="44.25" customHeight="1">
      <c r="B331" s="34" t="s">
        <v>87</v>
      </c>
      <c r="C331" s="20" t="s">
        <v>89</v>
      </c>
      <c r="D331" s="46"/>
      <c r="E331" s="20"/>
      <c r="F331" s="22" t="s">
        <v>105</v>
      </c>
      <c r="G331" s="66">
        <v>230764</v>
      </c>
      <c r="H331" s="66"/>
      <c r="I331" s="8"/>
      <c r="J331" s="59"/>
      <c r="K331" s="59"/>
      <c r="L331" s="8"/>
      <c r="M331" s="59">
        <v>98304</v>
      </c>
      <c r="N331" s="107">
        <f aca="true" t="shared" si="12" ref="N331:N394">M331/G331*100</f>
        <v>42.59936558561994</v>
      </c>
      <c r="O331" s="107" t="e">
        <f>M331/L331*100</f>
        <v>#DIV/0!</v>
      </c>
      <c r="P331" s="59">
        <f t="shared" si="10"/>
        <v>-132460</v>
      </c>
      <c r="Q331" s="108">
        <f>M331-L331</f>
        <v>98304</v>
      </c>
      <c r="R331" s="173"/>
    </row>
    <row r="332" spans="2:18" s="1" customFormat="1" ht="18.75" hidden="1">
      <c r="B332" s="34"/>
      <c r="C332" s="20"/>
      <c r="D332" s="46"/>
      <c r="E332" s="20"/>
      <c r="F332" s="22"/>
      <c r="G332" s="66"/>
      <c r="H332" s="66"/>
      <c r="I332" s="8"/>
      <c r="J332" s="59"/>
      <c r="K332" s="59"/>
      <c r="L332" s="8"/>
      <c r="M332" s="59"/>
      <c r="N332" s="107" t="e">
        <f t="shared" si="12"/>
        <v>#DIV/0!</v>
      </c>
      <c r="O332" s="107"/>
      <c r="P332" s="59">
        <f t="shared" si="10"/>
        <v>0</v>
      </c>
      <c r="Q332" s="108"/>
      <c r="R332" s="173"/>
    </row>
    <row r="333" spans="2:18" s="1" customFormat="1" ht="21.75" customHeight="1" hidden="1">
      <c r="B333" s="34"/>
      <c r="C333" s="20"/>
      <c r="D333" s="46"/>
      <c r="E333" s="20"/>
      <c r="F333" s="22"/>
      <c r="G333" s="66"/>
      <c r="H333" s="59"/>
      <c r="I333" s="8"/>
      <c r="J333" s="59"/>
      <c r="K333" s="59"/>
      <c r="L333" s="59"/>
      <c r="M333" s="59"/>
      <c r="N333" s="107" t="e">
        <f t="shared" si="12"/>
        <v>#DIV/0!</v>
      </c>
      <c r="O333" s="107" t="e">
        <f>M333/L333*100</f>
        <v>#DIV/0!</v>
      </c>
      <c r="P333" s="59">
        <f t="shared" si="10"/>
        <v>0</v>
      </c>
      <c r="Q333" s="108">
        <f>M333-L333</f>
        <v>0</v>
      </c>
      <c r="R333" s="173"/>
    </row>
    <row r="334" spans="2:18" s="1" customFormat="1" ht="18.75" hidden="1">
      <c r="B334" s="34"/>
      <c r="C334" s="20"/>
      <c r="D334" s="46"/>
      <c r="E334" s="20"/>
      <c r="F334" s="22"/>
      <c r="G334" s="67"/>
      <c r="H334" s="59"/>
      <c r="I334" s="8"/>
      <c r="J334" s="59"/>
      <c r="K334" s="59"/>
      <c r="L334" s="59"/>
      <c r="M334" s="59"/>
      <c r="N334" s="107" t="e">
        <f t="shared" si="12"/>
        <v>#DIV/0!</v>
      </c>
      <c r="O334" s="107"/>
      <c r="P334" s="59">
        <f t="shared" si="10"/>
        <v>0</v>
      </c>
      <c r="Q334" s="109"/>
      <c r="R334" s="173"/>
    </row>
    <row r="335" spans="2:18" s="1" customFormat="1" ht="24.75" customHeight="1" thickBot="1">
      <c r="B335" s="34" t="s">
        <v>87</v>
      </c>
      <c r="C335" s="20" t="s">
        <v>87</v>
      </c>
      <c r="D335" s="46"/>
      <c r="E335" s="20"/>
      <c r="F335" s="22" t="s">
        <v>116</v>
      </c>
      <c r="G335" s="66">
        <v>5771307</v>
      </c>
      <c r="H335" s="59"/>
      <c r="I335" s="8"/>
      <c r="J335" s="59"/>
      <c r="K335" s="59"/>
      <c r="L335" s="59"/>
      <c r="M335" s="59">
        <v>2795845</v>
      </c>
      <c r="N335" s="107">
        <f t="shared" si="12"/>
        <v>48.443879350032844</v>
      </c>
      <c r="O335" s="107" t="e">
        <f>M335/L335*100</f>
        <v>#DIV/0!</v>
      </c>
      <c r="P335" s="125">
        <f t="shared" si="10"/>
        <v>-2975462</v>
      </c>
      <c r="Q335" s="108">
        <f>M335-L335</f>
        <v>2795845</v>
      </c>
      <c r="R335" s="173"/>
    </row>
    <row r="336" spans="2:18" s="1" customFormat="1" ht="21" customHeight="1" hidden="1" thickBot="1">
      <c r="B336" s="148"/>
      <c r="C336" s="142"/>
      <c r="D336" s="143"/>
      <c r="E336" s="142"/>
      <c r="F336" s="149" t="s">
        <v>99</v>
      </c>
      <c r="G336" s="150"/>
      <c r="H336" s="150"/>
      <c r="I336" s="146"/>
      <c r="J336" s="147"/>
      <c r="K336" s="147"/>
      <c r="L336" s="146"/>
      <c r="M336" s="147"/>
      <c r="N336" s="198" t="e">
        <f t="shared" si="12"/>
        <v>#DIV/0!</v>
      </c>
      <c r="O336" s="119" t="e">
        <f>M336/L336*100</f>
        <v>#DIV/0!</v>
      </c>
      <c r="P336" s="118">
        <f t="shared" si="10"/>
        <v>0</v>
      </c>
      <c r="Q336" s="120">
        <f>M336-L336</f>
        <v>0</v>
      </c>
      <c r="R336" s="173"/>
    </row>
    <row r="337" spans="2:18" s="1" customFormat="1" ht="25.5" customHeight="1" thickBot="1">
      <c r="B337" s="234" t="s">
        <v>88</v>
      </c>
      <c r="C337" s="234"/>
      <c r="D337" s="241"/>
      <c r="E337" s="234"/>
      <c r="F337" s="236" t="s">
        <v>7</v>
      </c>
      <c r="G337" s="237">
        <f>G339+G342+G347+G364+G368</f>
        <v>10724374</v>
      </c>
      <c r="H337" s="237">
        <f>H339+H342+H347+H364+H368</f>
        <v>0</v>
      </c>
      <c r="I337" s="237">
        <f>I339+I342+I347+I364+I368</f>
        <v>0</v>
      </c>
      <c r="J337" s="237">
        <f>J339+J342+J347+J364+J368</f>
        <v>0</v>
      </c>
      <c r="K337" s="237"/>
      <c r="L337" s="239">
        <f>L339+L342+L347+L364+L368</f>
        <v>0</v>
      </c>
      <c r="M337" s="239">
        <f>M339+M342+M347+M364+M368</f>
        <v>4966287</v>
      </c>
      <c r="N337" s="238">
        <f t="shared" si="12"/>
        <v>46.30840923675358</v>
      </c>
      <c r="O337" s="238" t="e">
        <f>M337/L337*100</f>
        <v>#DIV/0!</v>
      </c>
      <c r="P337" s="239">
        <f aca="true" t="shared" si="13" ref="P337:P401">M337-G337</f>
        <v>-5758087</v>
      </c>
      <c r="Q337" s="185">
        <f>M337-L337</f>
        <v>4966287</v>
      </c>
      <c r="R337" s="173"/>
    </row>
    <row r="338" spans="2:18" s="1" customFormat="1" ht="19.5" hidden="1" thickBot="1">
      <c r="B338" s="211"/>
      <c r="C338" s="212"/>
      <c r="D338" s="213"/>
      <c r="E338" s="212"/>
      <c r="F338" s="214" t="s">
        <v>6</v>
      </c>
      <c r="G338" s="215"/>
      <c r="H338" s="171"/>
      <c r="I338" s="171"/>
      <c r="J338" s="171"/>
      <c r="K338" s="171"/>
      <c r="L338" s="171"/>
      <c r="M338" s="170"/>
      <c r="N338" s="165" t="e">
        <f t="shared" si="12"/>
        <v>#DIV/0!</v>
      </c>
      <c r="O338" s="172"/>
      <c r="P338" s="118">
        <f t="shared" si="13"/>
        <v>0</v>
      </c>
      <c r="Q338" s="216"/>
      <c r="R338" s="173"/>
    </row>
    <row r="339" spans="2:18" s="1" customFormat="1" ht="18.75">
      <c r="B339" s="186" t="s">
        <v>88</v>
      </c>
      <c r="C339" s="115" t="s">
        <v>79</v>
      </c>
      <c r="D339" s="116"/>
      <c r="E339" s="115"/>
      <c r="F339" s="200" t="s">
        <v>48</v>
      </c>
      <c r="G339" s="157">
        <v>57025</v>
      </c>
      <c r="H339" s="157"/>
      <c r="I339" s="117"/>
      <c r="J339" s="118"/>
      <c r="K339" s="118"/>
      <c r="L339" s="117"/>
      <c r="M339" s="118">
        <v>28348</v>
      </c>
      <c r="N339" s="107">
        <f t="shared" si="12"/>
        <v>49.711530030688294</v>
      </c>
      <c r="O339" s="188" t="e">
        <f>M339/L339*100</f>
        <v>#DIV/0!</v>
      </c>
      <c r="P339" s="118">
        <f t="shared" si="13"/>
        <v>-28677</v>
      </c>
      <c r="Q339" s="189">
        <f>M339-L339</f>
        <v>28348</v>
      </c>
      <c r="R339" s="173"/>
    </row>
    <row r="340" spans="2:18" s="1" customFormat="1" ht="18.75" hidden="1">
      <c r="B340" s="34"/>
      <c r="C340" s="20"/>
      <c r="D340" s="46"/>
      <c r="E340" s="20"/>
      <c r="F340" s="22"/>
      <c r="G340" s="66"/>
      <c r="H340" s="66"/>
      <c r="I340" s="8"/>
      <c r="J340" s="59"/>
      <c r="K340" s="59"/>
      <c r="L340" s="8"/>
      <c r="M340" s="59"/>
      <c r="N340" s="107" t="e">
        <f t="shared" si="12"/>
        <v>#DIV/0!</v>
      </c>
      <c r="O340" s="107"/>
      <c r="P340" s="59">
        <f t="shared" si="13"/>
        <v>0</v>
      </c>
      <c r="Q340" s="108"/>
      <c r="R340" s="173"/>
    </row>
    <row r="341" spans="2:18" s="1" customFormat="1" ht="18.75" hidden="1">
      <c r="B341" s="34"/>
      <c r="C341" s="20"/>
      <c r="D341" s="46"/>
      <c r="E341" s="20"/>
      <c r="F341" s="30"/>
      <c r="G341" s="67"/>
      <c r="H341" s="59"/>
      <c r="I341" s="8"/>
      <c r="J341" s="59"/>
      <c r="K341" s="59"/>
      <c r="L341" s="59"/>
      <c r="M341" s="59"/>
      <c r="N341" s="107" t="e">
        <f t="shared" si="12"/>
        <v>#DIV/0!</v>
      </c>
      <c r="O341" s="107"/>
      <c r="P341" s="59">
        <f t="shared" si="13"/>
        <v>0</v>
      </c>
      <c r="Q341" s="108"/>
      <c r="R341" s="173"/>
    </row>
    <row r="342" spans="2:18" s="1" customFormat="1" ht="24" customHeight="1">
      <c r="B342" s="34" t="s">
        <v>88</v>
      </c>
      <c r="C342" s="20" t="s">
        <v>80</v>
      </c>
      <c r="D342" s="46"/>
      <c r="E342" s="20"/>
      <c r="F342" s="22" t="s">
        <v>49</v>
      </c>
      <c r="G342" s="66">
        <v>1751443</v>
      </c>
      <c r="H342" s="66"/>
      <c r="I342" s="8"/>
      <c r="J342" s="59"/>
      <c r="K342" s="59"/>
      <c r="L342" s="8"/>
      <c r="M342" s="59">
        <v>749273</v>
      </c>
      <c r="N342" s="107">
        <f t="shared" si="12"/>
        <v>42.78032456665733</v>
      </c>
      <c r="O342" s="107" t="e">
        <f>M342/L342*100</f>
        <v>#DIV/0!</v>
      </c>
      <c r="P342" s="59">
        <f t="shared" si="13"/>
        <v>-1002170</v>
      </c>
      <c r="Q342" s="108">
        <f>M342-L342</f>
        <v>749273</v>
      </c>
      <c r="R342" s="173"/>
    </row>
    <row r="343" spans="2:18" s="1" customFormat="1" ht="24" customHeight="1" hidden="1" thickBot="1">
      <c r="B343" s="34"/>
      <c r="C343" s="20"/>
      <c r="D343" s="46"/>
      <c r="E343" s="20"/>
      <c r="F343" s="22"/>
      <c r="G343" s="66"/>
      <c r="H343" s="66"/>
      <c r="I343" s="8"/>
      <c r="J343" s="59"/>
      <c r="K343" s="59"/>
      <c r="L343" s="8"/>
      <c r="M343" s="59"/>
      <c r="N343" s="107" t="e">
        <f t="shared" si="12"/>
        <v>#DIV/0!</v>
      </c>
      <c r="O343" s="107"/>
      <c r="P343" s="59">
        <f t="shared" si="13"/>
        <v>0</v>
      </c>
      <c r="Q343" s="108"/>
      <c r="R343" s="173"/>
    </row>
    <row r="344" spans="2:18" s="1" customFormat="1" ht="39" customHeight="1" hidden="1">
      <c r="B344" s="34"/>
      <c r="C344" s="20"/>
      <c r="D344" s="46"/>
      <c r="E344" s="20"/>
      <c r="F344" s="30"/>
      <c r="G344" s="67"/>
      <c r="H344" s="59"/>
      <c r="I344" s="8"/>
      <c r="J344" s="59"/>
      <c r="K344" s="59"/>
      <c r="L344" s="59"/>
      <c r="M344" s="59"/>
      <c r="N344" s="107" t="e">
        <f t="shared" si="12"/>
        <v>#DIV/0!</v>
      </c>
      <c r="O344" s="107"/>
      <c r="P344" s="59">
        <f t="shared" si="13"/>
        <v>0</v>
      </c>
      <c r="Q344" s="108"/>
      <c r="R344" s="173"/>
    </row>
    <row r="345" spans="2:18" s="1" customFormat="1" ht="24" customHeight="1" hidden="1">
      <c r="B345" s="34"/>
      <c r="C345" s="20"/>
      <c r="D345" s="46"/>
      <c r="E345" s="20"/>
      <c r="F345" s="22"/>
      <c r="G345" s="66"/>
      <c r="H345" s="8"/>
      <c r="I345" s="8"/>
      <c r="J345" s="59"/>
      <c r="K345" s="59"/>
      <c r="L345" s="8"/>
      <c r="M345" s="59"/>
      <c r="N345" s="107" t="e">
        <f t="shared" si="12"/>
        <v>#DIV/0!</v>
      </c>
      <c r="O345" s="107"/>
      <c r="P345" s="59">
        <f t="shared" si="13"/>
        <v>0</v>
      </c>
      <c r="Q345" s="108"/>
      <c r="R345" s="173"/>
    </row>
    <row r="346" spans="2:18" s="1" customFormat="1" ht="43.5" customHeight="1" hidden="1" thickBot="1">
      <c r="B346" s="34"/>
      <c r="C346" s="20"/>
      <c r="D346" s="46"/>
      <c r="E346" s="20"/>
      <c r="F346" s="30"/>
      <c r="G346" s="67"/>
      <c r="H346" s="59"/>
      <c r="I346" s="8"/>
      <c r="J346" s="59"/>
      <c r="K346" s="59"/>
      <c r="L346" s="59"/>
      <c r="M346" s="59"/>
      <c r="N346" s="107" t="e">
        <f t="shared" si="12"/>
        <v>#DIV/0!</v>
      </c>
      <c r="O346" s="107"/>
      <c r="P346" s="59">
        <f t="shared" si="13"/>
        <v>0</v>
      </c>
      <c r="Q346" s="108"/>
      <c r="R346" s="173"/>
    </row>
    <row r="347" spans="2:18" s="1" customFormat="1" ht="18.75">
      <c r="B347" s="34" t="s">
        <v>88</v>
      </c>
      <c r="C347" s="20" t="s">
        <v>81</v>
      </c>
      <c r="D347" s="46"/>
      <c r="E347" s="20"/>
      <c r="F347" s="22" t="s">
        <v>50</v>
      </c>
      <c r="G347" s="66">
        <v>6781454</v>
      </c>
      <c r="H347" s="66"/>
      <c r="I347" s="8"/>
      <c r="J347" s="59"/>
      <c r="K347" s="59"/>
      <c r="L347" s="8"/>
      <c r="M347" s="59">
        <v>3292523</v>
      </c>
      <c r="N347" s="107">
        <f t="shared" si="12"/>
        <v>48.55187397864824</v>
      </c>
      <c r="O347" s="107" t="e">
        <f>M347/L347*100</f>
        <v>#DIV/0!</v>
      </c>
      <c r="P347" s="59">
        <f t="shared" si="13"/>
        <v>-3488931</v>
      </c>
      <c r="Q347" s="108">
        <f>M347-L347</f>
        <v>3292523</v>
      </c>
      <c r="R347" s="173"/>
    </row>
    <row r="348" spans="2:18" s="1" customFormat="1" ht="18.75" hidden="1">
      <c r="B348" s="34"/>
      <c r="C348" s="20"/>
      <c r="D348" s="46"/>
      <c r="E348" s="20"/>
      <c r="F348" s="22"/>
      <c r="G348" s="66"/>
      <c r="H348" s="66"/>
      <c r="I348" s="8"/>
      <c r="J348" s="59"/>
      <c r="K348" s="59"/>
      <c r="L348" s="59"/>
      <c r="M348" s="59"/>
      <c r="N348" s="107" t="e">
        <f t="shared" si="12"/>
        <v>#DIV/0!</v>
      </c>
      <c r="O348" s="107"/>
      <c r="P348" s="59">
        <f t="shared" si="13"/>
        <v>0</v>
      </c>
      <c r="Q348" s="109"/>
      <c r="R348" s="173"/>
    </row>
    <row r="349" spans="2:18" s="1" customFormat="1" ht="18.75" hidden="1">
      <c r="B349" s="34"/>
      <c r="C349" s="20"/>
      <c r="D349" s="46"/>
      <c r="E349" s="20"/>
      <c r="F349" s="30"/>
      <c r="G349" s="66"/>
      <c r="H349" s="66"/>
      <c r="I349" s="8"/>
      <c r="J349" s="59"/>
      <c r="K349" s="59"/>
      <c r="L349" s="59"/>
      <c r="M349" s="59"/>
      <c r="N349" s="107" t="e">
        <f t="shared" si="12"/>
        <v>#DIV/0!</v>
      </c>
      <c r="O349" s="107"/>
      <c r="P349" s="59">
        <f t="shared" si="13"/>
        <v>0</v>
      </c>
      <c r="Q349" s="109"/>
      <c r="R349" s="173"/>
    </row>
    <row r="350" spans="2:18" s="1" customFormat="1" ht="18.75" hidden="1">
      <c r="B350" s="34"/>
      <c r="C350" s="20"/>
      <c r="D350" s="46"/>
      <c r="E350" s="20"/>
      <c r="F350" s="22"/>
      <c r="G350" s="66"/>
      <c r="H350" s="66"/>
      <c r="I350" s="8"/>
      <c r="J350" s="59"/>
      <c r="K350" s="59"/>
      <c r="L350" s="59"/>
      <c r="M350" s="59"/>
      <c r="N350" s="107" t="e">
        <f t="shared" si="12"/>
        <v>#DIV/0!</v>
      </c>
      <c r="O350" s="107"/>
      <c r="P350" s="59">
        <f t="shared" si="13"/>
        <v>0</v>
      </c>
      <c r="Q350" s="109"/>
      <c r="R350" s="173"/>
    </row>
    <row r="351" spans="2:18" s="1" customFormat="1" ht="18.75" hidden="1">
      <c r="B351" s="34"/>
      <c r="C351" s="20"/>
      <c r="D351" s="46"/>
      <c r="E351" s="20"/>
      <c r="F351" s="30"/>
      <c r="G351" s="66"/>
      <c r="H351" s="66"/>
      <c r="I351" s="8"/>
      <c r="J351" s="59"/>
      <c r="K351" s="59"/>
      <c r="L351" s="59"/>
      <c r="M351" s="59"/>
      <c r="N351" s="107" t="e">
        <f t="shared" si="12"/>
        <v>#DIV/0!</v>
      </c>
      <c r="O351" s="107"/>
      <c r="P351" s="59">
        <f t="shared" si="13"/>
        <v>0</v>
      </c>
      <c r="Q351" s="109"/>
      <c r="R351" s="173"/>
    </row>
    <row r="352" spans="2:18" s="1" customFormat="1" ht="18.75" hidden="1">
      <c r="B352" s="34"/>
      <c r="C352" s="20"/>
      <c r="D352" s="46"/>
      <c r="E352" s="20"/>
      <c r="F352" s="22"/>
      <c r="G352" s="66"/>
      <c r="H352" s="66"/>
      <c r="I352" s="8"/>
      <c r="J352" s="59"/>
      <c r="K352" s="59"/>
      <c r="L352" s="8"/>
      <c r="M352" s="59"/>
      <c r="N352" s="107" t="e">
        <f t="shared" si="12"/>
        <v>#DIV/0!</v>
      </c>
      <c r="O352" s="107"/>
      <c r="P352" s="59">
        <f t="shared" si="13"/>
        <v>0</v>
      </c>
      <c r="Q352" s="108"/>
      <c r="R352" s="173"/>
    </row>
    <row r="353" spans="2:18" s="1" customFormat="1" ht="18.75" hidden="1">
      <c r="B353" s="34"/>
      <c r="C353" s="20"/>
      <c r="D353" s="46"/>
      <c r="E353" s="20"/>
      <c r="F353" s="30"/>
      <c r="G353" s="67"/>
      <c r="H353" s="59"/>
      <c r="I353" s="8"/>
      <c r="J353" s="59"/>
      <c r="K353" s="59"/>
      <c r="L353" s="59"/>
      <c r="M353" s="59"/>
      <c r="N353" s="107" t="e">
        <f t="shared" si="12"/>
        <v>#DIV/0!</v>
      </c>
      <c r="O353" s="107"/>
      <c r="P353" s="59">
        <f t="shared" si="13"/>
        <v>0</v>
      </c>
      <c r="Q353" s="108"/>
      <c r="R353" s="173"/>
    </row>
    <row r="354" spans="2:18" s="1" customFormat="1" ht="18.75" hidden="1">
      <c r="B354" s="34"/>
      <c r="C354" s="20"/>
      <c r="D354" s="46"/>
      <c r="E354" s="20"/>
      <c r="F354" s="30"/>
      <c r="G354" s="67"/>
      <c r="H354" s="59"/>
      <c r="I354" s="8"/>
      <c r="J354" s="59"/>
      <c r="K354" s="59"/>
      <c r="L354" s="59"/>
      <c r="M354" s="59"/>
      <c r="N354" s="107" t="e">
        <f t="shared" si="12"/>
        <v>#DIV/0!</v>
      </c>
      <c r="O354" s="107"/>
      <c r="P354" s="59">
        <f t="shared" si="13"/>
        <v>0</v>
      </c>
      <c r="Q354" s="108"/>
      <c r="R354" s="173"/>
    </row>
    <row r="355" spans="2:18" s="1" customFormat="1" ht="39" customHeight="1" hidden="1">
      <c r="B355" s="34"/>
      <c r="C355" s="20"/>
      <c r="D355" s="46"/>
      <c r="E355" s="20"/>
      <c r="F355" s="30"/>
      <c r="G355" s="67"/>
      <c r="H355" s="59"/>
      <c r="I355" s="8"/>
      <c r="J355" s="59"/>
      <c r="K355" s="59"/>
      <c r="L355" s="59"/>
      <c r="M355" s="59"/>
      <c r="N355" s="107" t="e">
        <f t="shared" si="12"/>
        <v>#DIV/0!</v>
      </c>
      <c r="O355" s="107"/>
      <c r="P355" s="59">
        <f t="shared" si="13"/>
        <v>0</v>
      </c>
      <c r="Q355" s="108"/>
      <c r="R355" s="173"/>
    </row>
    <row r="356" spans="2:18" s="1" customFormat="1" ht="18.75" hidden="1">
      <c r="B356" s="34"/>
      <c r="C356" s="20"/>
      <c r="D356" s="46"/>
      <c r="E356" s="20"/>
      <c r="F356" s="30"/>
      <c r="G356" s="67"/>
      <c r="H356" s="59"/>
      <c r="I356" s="8"/>
      <c r="J356" s="59"/>
      <c r="K356" s="59"/>
      <c r="L356" s="59"/>
      <c r="M356" s="59"/>
      <c r="N356" s="107" t="e">
        <f t="shared" si="12"/>
        <v>#DIV/0!</v>
      </c>
      <c r="O356" s="107"/>
      <c r="P356" s="59">
        <f t="shared" si="13"/>
        <v>0</v>
      </c>
      <c r="Q356" s="108"/>
      <c r="R356" s="173"/>
    </row>
    <row r="357" spans="2:18" s="1" customFormat="1" ht="52.5" customHeight="1" hidden="1">
      <c r="B357" s="34"/>
      <c r="C357" s="20"/>
      <c r="D357" s="46"/>
      <c r="E357" s="20"/>
      <c r="F357" s="30"/>
      <c r="G357" s="67"/>
      <c r="H357" s="59"/>
      <c r="I357" s="8"/>
      <c r="J357" s="59"/>
      <c r="K357" s="59"/>
      <c r="L357" s="59"/>
      <c r="M357" s="59"/>
      <c r="N357" s="107" t="e">
        <f t="shared" si="12"/>
        <v>#DIV/0!</v>
      </c>
      <c r="O357" s="107"/>
      <c r="P357" s="59">
        <f t="shared" si="13"/>
        <v>0</v>
      </c>
      <c r="Q357" s="108"/>
      <c r="R357" s="173"/>
    </row>
    <row r="358" spans="2:18" s="1" customFormat="1" ht="18.75" hidden="1">
      <c r="B358" s="34"/>
      <c r="C358" s="20"/>
      <c r="D358" s="46"/>
      <c r="E358" s="20"/>
      <c r="F358" s="22"/>
      <c r="G358" s="66"/>
      <c r="H358" s="66"/>
      <c r="I358" s="8"/>
      <c r="J358" s="59"/>
      <c r="K358" s="59"/>
      <c r="L358" s="8"/>
      <c r="M358" s="59"/>
      <c r="N358" s="107" t="e">
        <f t="shared" si="12"/>
        <v>#DIV/0!</v>
      </c>
      <c r="O358" s="107"/>
      <c r="P358" s="59">
        <f t="shared" si="13"/>
        <v>0</v>
      </c>
      <c r="Q358" s="108"/>
      <c r="R358" s="173"/>
    </row>
    <row r="359" spans="2:18" s="1" customFormat="1" ht="18.75" hidden="1">
      <c r="B359" s="34"/>
      <c r="C359" s="20"/>
      <c r="D359" s="46"/>
      <c r="E359" s="20"/>
      <c r="F359" s="30"/>
      <c r="G359" s="67"/>
      <c r="H359" s="59"/>
      <c r="I359" s="8"/>
      <c r="J359" s="59"/>
      <c r="K359" s="59"/>
      <c r="L359" s="59"/>
      <c r="M359" s="59"/>
      <c r="N359" s="107" t="e">
        <f t="shared" si="12"/>
        <v>#DIV/0!</v>
      </c>
      <c r="O359" s="107"/>
      <c r="P359" s="59">
        <f t="shared" si="13"/>
        <v>0</v>
      </c>
      <c r="Q359" s="108"/>
      <c r="R359" s="173"/>
    </row>
    <row r="360" spans="2:18" s="1" customFormat="1" ht="18.75" hidden="1">
      <c r="B360" s="34"/>
      <c r="C360" s="20"/>
      <c r="D360" s="46"/>
      <c r="E360" s="20"/>
      <c r="F360" s="22"/>
      <c r="G360" s="66"/>
      <c r="H360" s="66"/>
      <c r="I360" s="8"/>
      <c r="J360" s="59"/>
      <c r="K360" s="59"/>
      <c r="L360" s="8"/>
      <c r="M360" s="59"/>
      <c r="N360" s="107" t="e">
        <f t="shared" si="12"/>
        <v>#DIV/0!</v>
      </c>
      <c r="O360" s="107"/>
      <c r="P360" s="59">
        <f t="shared" si="13"/>
        <v>0</v>
      </c>
      <c r="Q360" s="108"/>
      <c r="R360" s="173"/>
    </row>
    <row r="361" spans="2:18" s="1" customFormat="1" ht="18.75" hidden="1">
      <c r="B361" s="34"/>
      <c r="C361" s="20"/>
      <c r="D361" s="46"/>
      <c r="E361" s="20"/>
      <c r="F361" s="30"/>
      <c r="G361" s="66"/>
      <c r="H361" s="59"/>
      <c r="I361" s="8"/>
      <c r="J361" s="59"/>
      <c r="K361" s="59"/>
      <c r="L361" s="59"/>
      <c r="M361" s="59"/>
      <c r="N361" s="107" t="e">
        <f t="shared" si="12"/>
        <v>#DIV/0!</v>
      </c>
      <c r="O361" s="107"/>
      <c r="P361" s="59">
        <f t="shared" si="13"/>
        <v>0</v>
      </c>
      <c r="Q361" s="108"/>
      <c r="R361" s="173"/>
    </row>
    <row r="362" spans="2:18" s="1" customFormat="1" ht="18.75" hidden="1">
      <c r="B362" s="34"/>
      <c r="C362" s="20"/>
      <c r="D362" s="46"/>
      <c r="E362" s="20"/>
      <c r="F362" s="30"/>
      <c r="G362" s="66"/>
      <c r="H362" s="59"/>
      <c r="I362" s="8"/>
      <c r="J362" s="59"/>
      <c r="K362" s="59"/>
      <c r="L362" s="59"/>
      <c r="M362" s="59"/>
      <c r="N362" s="107" t="e">
        <f t="shared" si="12"/>
        <v>#DIV/0!</v>
      </c>
      <c r="O362" s="107"/>
      <c r="P362" s="59">
        <f t="shared" si="13"/>
        <v>0</v>
      </c>
      <c r="Q362" s="108"/>
      <c r="R362" s="173"/>
    </row>
    <row r="363" spans="2:18" s="1" customFormat="1" ht="18.75" hidden="1">
      <c r="B363" s="34"/>
      <c r="C363" s="20"/>
      <c r="D363" s="46"/>
      <c r="E363" s="20"/>
      <c r="F363" s="30"/>
      <c r="G363" s="66"/>
      <c r="H363" s="59"/>
      <c r="I363" s="8"/>
      <c r="J363" s="59"/>
      <c r="K363" s="59"/>
      <c r="L363" s="59"/>
      <c r="M363" s="59"/>
      <c r="N363" s="107" t="e">
        <f t="shared" si="12"/>
        <v>#DIV/0!</v>
      </c>
      <c r="O363" s="107"/>
      <c r="P363" s="59">
        <f t="shared" si="13"/>
        <v>0</v>
      </c>
      <c r="Q363" s="108"/>
      <c r="R363" s="173"/>
    </row>
    <row r="364" spans="2:18" s="1" customFormat="1" ht="25.5" customHeight="1">
      <c r="B364" s="34" t="s">
        <v>88</v>
      </c>
      <c r="C364" s="20" t="s">
        <v>82</v>
      </c>
      <c r="D364" s="46"/>
      <c r="E364" s="20"/>
      <c r="F364" s="22" t="s">
        <v>117</v>
      </c>
      <c r="G364" s="66">
        <v>1722592</v>
      </c>
      <c r="H364" s="66"/>
      <c r="I364" s="8"/>
      <c r="J364" s="59"/>
      <c r="K364" s="59"/>
      <c r="L364" s="66"/>
      <c r="M364" s="59">
        <v>750379</v>
      </c>
      <c r="N364" s="107">
        <f t="shared" si="12"/>
        <v>43.561040571417955</v>
      </c>
      <c r="O364" s="107" t="e">
        <f>M364/L364*100</f>
        <v>#DIV/0!</v>
      </c>
      <c r="P364" s="59">
        <f t="shared" si="13"/>
        <v>-972213</v>
      </c>
      <c r="Q364" s="108">
        <f>M364-L364</f>
        <v>750379</v>
      </c>
      <c r="R364" s="173"/>
    </row>
    <row r="365" spans="2:18" s="1" customFormat="1" ht="18.75" hidden="1">
      <c r="B365" s="34" t="s">
        <v>88</v>
      </c>
      <c r="C365" s="20"/>
      <c r="D365" s="46"/>
      <c r="E365" s="20"/>
      <c r="F365" s="22"/>
      <c r="G365" s="66"/>
      <c r="H365" s="66"/>
      <c r="I365" s="8"/>
      <c r="J365" s="8"/>
      <c r="K365" s="8"/>
      <c r="L365" s="8"/>
      <c r="M365" s="59"/>
      <c r="N365" s="107" t="e">
        <f t="shared" si="12"/>
        <v>#DIV/0!</v>
      </c>
      <c r="O365" s="107"/>
      <c r="P365" s="59">
        <f t="shared" si="13"/>
        <v>0</v>
      </c>
      <c r="Q365" s="110"/>
      <c r="R365" s="173"/>
    </row>
    <row r="366" spans="2:18" s="1" customFormat="1" ht="18.75" hidden="1">
      <c r="B366" s="34"/>
      <c r="C366" s="20"/>
      <c r="D366" s="46"/>
      <c r="E366" s="20"/>
      <c r="F366" s="22"/>
      <c r="G366" s="66"/>
      <c r="H366" s="66"/>
      <c r="I366" s="8"/>
      <c r="J366" s="8"/>
      <c r="K366" s="8"/>
      <c r="L366" s="8"/>
      <c r="M366" s="59"/>
      <c r="N366" s="107" t="e">
        <f t="shared" si="12"/>
        <v>#DIV/0!</v>
      </c>
      <c r="O366" s="107"/>
      <c r="P366" s="59">
        <f t="shared" si="13"/>
        <v>0</v>
      </c>
      <c r="Q366" s="108"/>
      <c r="R366" s="173"/>
    </row>
    <row r="367" spans="2:18" s="1" customFormat="1" ht="100.5" customHeight="1" hidden="1" thickBot="1">
      <c r="B367" s="34"/>
      <c r="C367" s="20"/>
      <c r="D367" s="46"/>
      <c r="E367" s="20"/>
      <c r="F367" s="30"/>
      <c r="G367" s="67"/>
      <c r="H367" s="59"/>
      <c r="I367" s="8"/>
      <c r="J367" s="8"/>
      <c r="K367" s="8"/>
      <c r="L367" s="8"/>
      <c r="M367" s="59"/>
      <c r="N367" s="107" t="e">
        <f t="shared" si="12"/>
        <v>#DIV/0!</v>
      </c>
      <c r="O367" s="107"/>
      <c r="P367" s="59">
        <f t="shared" si="13"/>
        <v>0</v>
      </c>
      <c r="Q367" s="108"/>
      <c r="R367" s="173"/>
    </row>
    <row r="368" spans="2:18" s="1" customFormat="1" ht="23.25" customHeight="1" thickBot="1">
      <c r="B368" s="34" t="s">
        <v>88</v>
      </c>
      <c r="C368" s="20" t="s">
        <v>89</v>
      </c>
      <c r="D368" s="46"/>
      <c r="E368" s="20"/>
      <c r="F368" s="22" t="s">
        <v>51</v>
      </c>
      <c r="G368" s="66">
        <v>411860</v>
      </c>
      <c r="H368" s="66"/>
      <c r="I368" s="8"/>
      <c r="J368" s="59"/>
      <c r="K368" s="59"/>
      <c r="L368" s="8"/>
      <c r="M368" s="59">
        <v>145764</v>
      </c>
      <c r="N368" s="107">
        <f t="shared" si="12"/>
        <v>35.39163793522071</v>
      </c>
      <c r="O368" s="107" t="e">
        <f>M368/L368*100</f>
        <v>#DIV/0!</v>
      </c>
      <c r="P368" s="125">
        <f t="shared" si="13"/>
        <v>-266096</v>
      </c>
      <c r="Q368" s="108">
        <f>M368-L368</f>
        <v>145764</v>
      </c>
      <c r="R368" s="173"/>
    </row>
    <row r="369" spans="2:18" s="1" customFormat="1" ht="23.25" customHeight="1" hidden="1" thickBot="1">
      <c r="B369" s="121"/>
      <c r="C369" s="142"/>
      <c r="D369" s="143"/>
      <c r="E369" s="142"/>
      <c r="F369" s="144" t="s">
        <v>99</v>
      </c>
      <c r="G369" s="145"/>
      <c r="H369" s="145"/>
      <c r="I369" s="146"/>
      <c r="J369" s="147"/>
      <c r="K369" s="147"/>
      <c r="L369" s="146"/>
      <c r="M369" s="147"/>
      <c r="N369" s="107" t="e">
        <f t="shared" si="12"/>
        <v>#DIV/0!</v>
      </c>
      <c r="O369" s="119"/>
      <c r="P369" s="118">
        <f t="shared" si="13"/>
        <v>0</v>
      </c>
      <c r="Q369" s="120">
        <f>M369-L369</f>
        <v>0</v>
      </c>
      <c r="R369" s="173"/>
    </row>
    <row r="370" spans="2:18" s="1" customFormat="1" ht="21" customHeight="1" hidden="1" thickBot="1">
      <c r="B370" s="100"/>
      <c r="C370" s="41"/>
      <c r="D370" s="53"/>
      <c r="E370" s="41"/>
      <c r="F370" s="114"/>
      <c r="G370" s="95"/>
      <c r="H370" s="101"/>
      <c r="I370" s="90"/>
      <c r="J370" s="90"/>
      <c r="K370" s="90"/>
      <c r="L370" s="90"/>
      <c r="M370" s="101"/>
      <c r="N370" s="107" t="e">
        <f t="shared" si="12"/>
        <v>#DIV/0!</v>
      </c>
      <c r="O370" s="92"/>
      <c r="P370" s="118">
        <f t="shared" si="13"/>
        <v>0</v>
      </c>
      <c r="Q370" s="93"/>
      <c r="R370" s="173"/>
    </row>
    <row r="371" spans="2:18" s="1" customFormat="1" ht="21" customHeight="1" hidden="1" thickBot="1">
      <c r="B371" s="34"/>
      <c r="C371" s="25"/>
      <c r="D371" s="47"/>
      <c r="E371" s="25"/>
      <c r="F371" s="32"/>
      <c r="G371" s="68"/>
      <c r="H371" s="4"/>
      <c r="I371" s="4"/>
      <c r="J371" s="4"/>
      <c r="K371" s="4"/>
      <c r="L371" s="4"/>
      <c r="M371" s="7"/>
      <c r="N371" s="107" t="e">
        <f t="shared" si="12"/>
        <v>#DIV/0!</v>
      </c>
      <c r="O371" s="65"/>
      <c r="P371" s="118">
        <f t="shared" si="13"/>
        <v>0</v>
      </c>
      <c r="Q371" s="58"/>
      <c r="R371" s="173"/>
    </row>
    <row r="372" spans="2:18" s="1" customFormat="1" ht="21" customHeight="1" hidden="1" thickBot="1">
      <c r="B372" s="34"/>
      <c r="C372" s="25"/>
      <c r="D372" s="47"/>
      <c r="E372" s="25"/>
      <c r="F372" s="32"/>
      <c r="G372" s="69"/>
      <c r="H372" s="7"/>
      <c r="I372" s="4"/>
      <c r="J372" s="7"/>
      <c r="K372" s="7"/>
      <c r="L372" s="7"/>
      <c r="M372" s="7"/>
      <c r="N372" s="107" t="e">
        <f t="shared" si="12"/>
        <v>#DIV/0!</v>
      </c>
      <c r="O372" s="65"/>
      <c r="P372" s="118">
        <f t="shared" si="13"/>
        <v>0</v>
      </c>
      <c r="Q372" s="57"/>
      <c r="R372" s="173"/>
    </row>
    <row r="373" spans="2:18" s="1" customFormat="1" ht="21" customHeight="1" hidden="1" thickBot="1">
      <c r="B373" s="34"/>
      <c r="C373" s="25"/>
      <c r="D373" s="47"/>
      <c r="E373" s="25"/>
      <c r="F373" s="32"/>
      <c r="G373" s="68"/>
      <c r="H373" s="59"/>
      <c r="I373" s="4"/>
      <c r="J373" s="7"/>
      <c r="K373" s="7"/>
      <c r="L373" s="7"/>
      <c r="M373" s="7"/>
      <c r="N373" s="107" t="e">
        <f t="shared" si="12"/>
        <v>#DIV/0!</v>
      </c>
      <c r="O373" s="65"/>
      <c r="P373" s="118">
        <f t="shared" si="13"/>
        <v>0</v>
      </c>
      <c r="Q373" s="58"/>
      <c r="R373" s="173"/>
    </row>
    <row r="374" spans="2:18" s="1" customFormat="1" ht="21" customHeight="1" hidden="1" thickBot="1">
      <c r="B374" s="34"/>
      <c r="C374" s="25"/>
      <c r="D374" s="47"/>
      <c r="E374" s="25"/>
      <c r="F374" s="21"/>
      <c r="G374" s="68"/>
      <c r="H374" s="59"/>
      <c r="I374" s="4"/>
      <c r="J374" s="7"/>
      <c r="K374" s="7"/>
      <c r="L374" s="7"/>
      <c r="M374" s="7"/>
      <c r="N374" s="107" t="e">
        <f t="shared" si="12"/>
        <v>#DIV/0!</v>
      </c>
      <c r="O374" s="65"/>
      <c r="P374" s="118">
        <f t="shared" si="13"/>
        <v>0</v>
      </c>
      <c r="Q374" s="106"/>
      <c r="R374" s="173"/>
    </row>
    <row r="375" spans="2:18" s="1" customFormat="1" ht="21" customHeight="1" hidden="1" thickBot="1">
      <c r="B375" s="34"/>
      <c r="C375" s="25"/>
      <c r="D375" s="47"/>
      <c r="E375" s="25"/>
      <c r="F375" s="32"/>
      <c r="G375" s="68"/>
      <c r="H375" s="59"/>
      <c r="I375" s="4"/>
      <c r="J375" s="7"/>
      <c r="K375" s="7"/>
      <c r="L375" s="7"/>
      <c r="M375" s="7"/>
      <c r="N375" s="107" t="e">
        <f t="shared" si="12"/>
        <v>#DIV/0!</v>
      </c>
      <c r="O375" s="65"/>
      <c r="P375" s="118">
        <f t="shared" si="13"/>
        <v>0</v>
      </c>
      <c r="Q375" s="106"/>
      <c r="R375" s="173"/>
    </row>
    <row r="376" spans="2:18" s="1" customFormat="1" ht="21" customHeight="1" hidden="1" thickBot="1">
      <c r="B376" s="34"/>
      <c r="C376" s="25"/>
      <c r="D376" s="47"/>
      <c r="E376" s="25"/>
      <c r="F376" s="31"/>
      <c r="G376" s="68"/>
      <c r="H376" s="68"/>
      <c r="I376" s="4"/>
      <c r="J376" s="7"/>
      <c r="K376" s="7"/>
      <c r="L376" s="4"/>
      <c r="M376" s="7"/>
      <c r="N376" s="107" t="e">
        <f t="shared" si="12"/>
        <v>#DIV/0!</v>
      </c>
      <c r="O376" s="65"/>
      <c r="P376" s="118">
        <f t="shared" si="13"/>
        <v>0</v>
      </c>
      <c r="Q376" s="57"/>
      <c r="R376" s="173"/>
    </row>
    <row r="377" spans="2:18" s="1" customFormat="1" ht="34.5" customHeight="1" hidden="1" thickBot="1">
      <c r="B377" s="38"/>
      <c r="C377" s="37"/>
      <c r="D377" s="51"/>
      <c r="E377" s="37"/>
      <c r="F377" s="40"/>
      <c r="G377" s="82"/>
      <c r="H377" s="78"/>
      <c r="I377" s="87"/>
      <c r="J377" s="78"/>
      <c r="K377" s="78"/>
      <c r="L377" s="78"/>
      <c r="M377" s="78"/>
      <c r="N377" s="198" t="e">
        <f t="shared" si="12"/>
        <v>#DIV/0!</v>
      </c>
      <c r="O377" s="86"/>
      <c r="P377" s="118">
        <f t="shared" si="13"/>
        <v>0</v>
      </c>
      <c r="Q377" s="94"/>
      <c r="R377" s="173"/>
    </row>
    <row r="378" spans="2:18" s="1" customFormat="1" ht="27" customHeight="1" thickBot="1">
      <c r="B378" s="234" t="s">
        <v>85</v>
      </c>
      <c r="C378" s="234"/>
      <c r="D378" s="241"/>
      <c r="E378" s="234"/>
      <c r="F378" s="236" t="s">
        <v>118</v>
      </c>
      <c r="G378" s="237">
        <f>G379+G400+G401</f>
        <v>393610</v>
      </c>
      <c r="H378" s="237">
        <f>H379+H400+H414</f>
        <v>0</v>
      </c>
      <c r="I378" s="237" t="e">
        <f>#REF!+I391+I393+I399+#REF!+#REF!+I395+I394+I398+I396+I397</f>
        <v>#REF!</v>
      </c>
      <c r="J378" s="237" t="e">
        <f>#REF!+J391+J393+J399+#REF!+#REF!+J395+J394+J398+J396+J397</f>
        <v>#REF!</v>
      </c>
      <c r="K378" s="237"/>
      <c r="L378" s="237">
        <f>L379+L400+L414+L406+L413</f>
        <v>0</v>
      </c>
      <c r="M378" s="237">
        <f>M379+M400+M401</f>
        <v>87165</v>
      </c>
      <c r="N378" s="238">
        <f t="shared" si="12"/>
        <v>22.14501664083738</v>
      </c>
      <c r="O378" s="238" t="e">
        <f>M378/L378*100</f>
        <v>#DIV/0!</v>
      </c>
      <c r="P378" s="239">
        <f t="shared" si="13"/>
        <v>-306445</v>
      </c>
      <c r="Q378" s="185">
        <f>Q379+Q400+Q414+Q406+Q413</f>
        <v>141962</v>
      </c>
      <c r="R378" s="173"/>
    </row>
    <row r="379" spans="2:18" s="1" customFormat="1" ht="27.75" customHeight="1">
      <c r="B379" s="186" t="s">
        <v>85</v>
      </c>
      <c r="C379" s="115" t="s">
        <v>80</v>
      </c>
      <c r="D379" s="141"/>
      <c r="E379" s="140"/>
      <c r="F379" s="200" t="s">
        <v>119</v>
      </c>
      <c r="G379" s="157">
        <v>199329</v>
      </c>
      <c r="H379" s="157"/>
      <c r="I379" s="117"/>
      <c r="J379" s="117"/>
      <c r="K379" s="117"/>
      <c r="L379" s="117"/>
      <c r="M379" s="118">
        <v>24095</v>
      </c>
      <c r="N379" s="165">
        <f t="shared" si="12"/>
        <v>12.088055425954076</v>
      </c>
      <c r="O379" s="188" t="e">
        <f>M379/L379*100</f>
        <v>#DIV/0!</v>
      </c>
      <c r="P379" s="118">
        <f t="shared" si="13"/>
        <v>-175234</v>
      </c>
      <c r="Q379" s="189">
        <f>M379-L379</f>
        <v>24095</v>
      </c>
      <c r="R379" s="173"/>
    </row>
    <row r="380" spans="2:18" s="1" customFormat="1" ht="30" customHeight="1" hidden="1">
      <c r="B380" s="34"/>
      <c r="C380" s="20"/>
      <c r="D380" s="138"/>
      <c r="E380" s="137"/>
      <c r="F380" s="22"/>
      <c r="G380" s="66"/>
      <c r="H380" s="66"/>
      <c r="I380" s="8"/>
      <c r="J380" s="8"/>
      <c r="K380" s="8"/>
      <c r="L380" s="8"/>
      <c r="M380" s="59"/>
      <c r="N380" s="107" t="e">
        <f t="shared" si="12"/>
        <v>#DIV/0!</v>
      </c>
      <c r="O380" s="107"/>
      <c r="P380" s="59">
        <f t="shared" si="13"/>
        <v>0</v>
      </c>
      <c r="Q380" s="109"/>
      <c r="R380" s="173"/>
    </row>
    <row r="381" spans="2:18" s="1" customFormat="1" ht="55.5" customHeight="1" hidden="1">
      <c r="B381" s="34"/>
      <c r="C381" s="20"/>
      <c r="D381" s="138"/>
      <c r="E381" s="137"/>
      <c r="F381" s="30"/>
      <c r="G381" s="66"/>
      <c r="H381" s="66"/>
      <c r="I381" s="8"/>
      <c r="J381" s="8"/>
      <c r="K381" s="8"/>
      <c r="L381" s="8"/>
      <c r="M381" s="59"/>
      <c r="N381" s="107" t="e">
        <f t="shared" si="12"/>
        <v>#DIV/0!</v>
      </c>
      <c r="O381" s="107"/>
      <c r="P381" s="59">
        <f t="shared" si="13"/>
        <v>0</v>
      </c>
      <c r="Q381" s="109"/>
      <c r="R381" s="173"/>
    </row>
    <row r="382" spans="2:18" s="1" customFormat="1" ht="39.75" customHeight="1" hidden="1">
      <c r="B382" s="34"/>
      <c r="C382" s="20"/>
      <c r="D382" s="138"/>
      <c r="E382" s="137"/>
      <c r="F382" s="22"/>
      <c r="G382" s="66"/>
      <c r="H382" s="66"/>
      <c r="I382" s="8"/>
      <c r="J382" s="8"/>
      <c r="K382" s="8"/>
      <c r="L382" s="8"/>
      <c r="M382" s="59"/>
      <c r="N382" s="107" t="e">
        <f t="shared" si="12"/>
        <v>#DIV/0!</v>
      </c>
      <c r="O382" s="107"/>
      <c r="P382" s="59">
        <f t="shared" si="13"/>
        <v>0</v>
      </c>
      <c r="Q382" s="109"/>
      <c r="R382" s="173"/>
    </row>
    <row r="383" spans="2:18" s="1" customFormat="1" ht="57.75" customHeight="1" hidden="1">
      <c r="B383" s="34"/>
      <c r="C383" s="20"/>
      <c r="D383" s="138"/>
      <c r="E383" s="137"/>
      <c r="F383" s="30"/>
      <c r="G383" s="66"/>
      <c r="H383" s="66"/>
      <c r="I383" s="8"/>
      <c r="J383" s="8"/>
      <c r="K383" s="8"/>
      <c r="L383" s="8"/>
      <c r="M383" s="59"/>
      <c r="N383" s="107" t="e">
        <f t="shared" si="12"/>
        <v>#DIV/0!</v>
      </c>
      <c r="O383" s="107"/>
      <c r="P383" s="59">
        <f t="shared" si="13"/>
        <v>0</v>
      </c>
      <c r="Q383" s="109"/>
      <c r="R383" s="173"/>
    </row>
    <row r="384" spans="2:18" s="1" customFormat="1" ht="46.5" customHeight="1" hidden="1">
      <c r="B384" s="34"/>
      <c r="C384" s="20"/>
      <c r="D384" s="138"/>
      <c r="E384" s="137"/>
      <c r="F384" s="22"/>
      <c r="G384" s="66"/>
      <c r="H384" s="66"/>
      <c r="I384" s="8"/>
      <c r="J384" s="8"/>
      <c r="K384" s="8"/>
      <c r="L384" s="8"/>
      <c r="M384" s="59"/>
      <c r="N384" s="107" t="e">
        <f t="shared" si="12"/>
        <v>#DIV/0!</v>
      </c>
      <c r="O384" s="107"/>
      <c r="P384" s="59">
        <f t="shared" si="13"/>
        <v>0</v>
      </c>
      <c r="Q384" s="109"/>
      <c r="R384" s="173"/>
    </row>
    <row r="385" spans="2:18" s="1" customFormat="1" ht="120.75" customHeight="1" hidden="1">
      <c r="B385" s="34"/>
      <c r="C385" s="20"/>
      <c r="D385" s="138"/>
      <c r="E385" s="137"/>
      <c r="F385" s="30"/>
      <c r="G385" s="66"/>
      <c r="H385" s="66"/>
      <c r="I385" s="8"/>
      <c r="J385" s="8"/>
      <c r="K385" s="8"/>
      <c r="L385" s="8"/>
      <c r="M385" s="59"/>
      <c r="N385" s="107" t="e">
        <f t="shared" si="12"/>
        <v>#DIV/0!</v>
      </c>
      <c r="O385" s="107"/>
      <c r="P385" s="59">
        <f t="shared" si="13"/>
        <v>0</v>
      </c>
      <c r="Q385" s="109"/>
      <c r="R385" s="173"/>
    </row>
    <row r="386" spans="2:18" s="1" customFormat="1" ht="21.75" customHeight="1" hidden="1">
      <c r="B386" s="34"/>
      <c r="C386" s="20"/>
      <c r="D386" s="138"/>
      <c r="E386" s="137"/>
      <c r="F386" s="22"/>
      <c r="G386" s="66"/>
      <c r="H386" s="66"/>
      <c r="I386" s="8"/>
      <c r="J386" s="59"/>
      <c r="K386" s="59"/>
      <c r="L386" s="8"/>
      <c r="M386" s="59"/>
      <c r="N386" s="107" t="e">
        <f t="shared" si="12"/>
        <v>#DIV/0!</v>
      </c>
      <c r="O386" s="107"/>
      <c r="P386" s="59">
        <f t="shared" si="13"/>
        <v>0</v>
      </c>
      <c r="Q386" s="108"/>
      <c r="R386" s="173"/>
    </row>
    <row r="387" spans="2:18" s="1" customFormat="1" ht="21.75" customHeight="1" hidden="1">
      <c r="B387" s="34"/>
      <c r="C387" s="20"/>
      <c r="D387" s="138"/>
      <c r="E387" s="137"/>
      <c r="F387" s="30"/>
      <c r="G387" s="66"/>
      <c r="H387" s="59"/>
      <c r="I387" s="8"/>
      <c r="J387" s="59"/>
      <c r="K387" s="59"/>
      <c r="L387" s="59"/>
      <c r="M387" s="59"/>
      <c r="N387" s="107" t="e">
        <f t="shared" si="12"/>
        <v>#DIV/0!</v>
      </c>
      <c r="O387" s="107"/>
      <c r="P387" s="59">
        <f t="shared" si="13"/>
        <v>0</v>
      </c>
      <c r="Q387" s="108"/>
      <c r="R387" s="173"/>
    </row>
    <row r="388" spans="2:18" s="1" customFormat="1" ht="66" customHeight="1" hidden="1">
      <c r="B388" s="34"/>
      <c r="C388" s="20"/>
      <c r="D388" s="138"/>
      <c r="E388" s="137"/>
      <c r="F388" s="30"/>
      <c r="G388" s="66"/>
      <c r="H388" s="59"/>
      <c r="I388" s="8"/>
      <c r="J388" s="59"/>
      <c r="K388" s="59"/>
      <c r="L388" s="59"/>
      <c r="M388" s="59"/>
      <c r="N388" s="107" t="e">
        <f t="shared" si="12"/>
        <v>#DIV/0!</v>
      </c>
      <c r="O388" s="107"/>
      <c r="P388" s="59">
        <f t="shared" si="13"/>
        <v>0</v>
      </c>
      <c r="Q388" s="108"/>
      <c r="R388" s="173"/>
    </row>
    <row r="389" spans="2:18" s="1" customFormat="1" ht="55.5" customHeight="1" hidden="1">
      <c r="B389" s="34"/>
      <c r="C389" s="20"/>
      <c r="D389" s="138"/>
      <c r="E389" s="137"/>
      <c r="F389" s="30"/>
      <c r="G389" s="66"/>
      <c r="H389" s="59"/>
      <c r="I389" s="8"/>
      <c r="J389" s="59"/>
      <c r="K389" s="59"/>
      <c r="L389" s="59"/>
      <c r="M389" s="59"/>
      <c r="N389" s="107" t="e">
        <f t="shared" si="12"/>
        <v>#DIV/0!</v>
      </c>
      <c r="O389" s="107"/>
      <c r="P389" s="59">
        <f t="shared" si="13"/>
        <v>0</v>
      </c>
      <c r="Q389" s="108"/>
      <c r="R389" s="173"/>
    </row>
    <row r="390" spans="2:18" s="1" customFormat="1" ht="38.25" customHeight="1" hidden="1">
      <c r="B390" s="34"/>
      <c r="C390" s="20"/>
      <c r="D390" s="138"/>
      <c r="E390" s="137"/>
      <c r="F390" s="22"/>
      <c r="G390" s="66"/>
      <c r="H390" s="66"/>
      <c r="I390" s="8"/>
      <c r="J390" s="59"/>
      <c r="K390" s="59"/>
      <c r="L390" s="59"/>
      <c r="M390" s="59"/>
      <c r="N390" s="107" t="e">
        <f t="shared" si="12"/>
        <v>#DIV/0!</v>
      </c>
      <c r="O390" s="107"/>
      <c r="P390" s="59">
        <f t="shared" si="13"/>
        <v>0</v>
      </c>
      <c r="Q390" s="108"/>
      <c r="R390" s="173"/>
    </row>
    <row r="391" spans="2:18" s="1" customFormat="1" ht="41.25" customHeight="1" hidden="1">
      <c r="B391" s="34"/>
      <c r="C391" s="20"/>
      <c r="D391" s="138"/>
      <c r="E391" s="137"/>
      <c r="F391" s="27"/>
      <c r="G391" s="67"/>
      <c r="H391" s="59"/>
      <c r="I391" s="8"/>
      <c r="J391" s="59"/>
      <c r="K391" s="59"/>
      <c r="L391" s="59"/>
      <c r="M391" s="59"/>
      <c r="N391" s="107" t="e">
        <f t="shared" si="12"/>
        <v>#DIV/0!</v>
      </c>
      <c r="O391" s="107"/>
      <c r="P391" s="59">
        <f t="shared" si="13"/>
        <v>0</v>
      </c>
      <c r="Q391" s="108"/>
      <c r="R391" s="173"/>
    </row>
    <row r="392" spans="2:18" s="1" customFormat="1" ht="37.5" customHeight="1" hidden="1">
      <c r="B392" s="34"/>
      <c r="C392" s="20"/>
      <c r="D392" s="138"/>
      <c r="E392" s="137"/>
      <c r="F392" s="139"/>
      <c r="G392" s="66"/>
      <c r="H392" s="66"/>
      <c r="I392" s="8"/>
      <c r="J392" s="59"/>
      <c r="K392" s="59"/>
      <c r="L392" s="59"/>
      <c r="M392" s="59"/>
      <c r="N392" s="107" t="e">
        <f t="shared" si="12"/>
        <v>#DIV/0!</v>
      </c>
      <c r="O392" s="107"/>
      <c r="P392" s="59">
        <f t="shared" si="13"/>
        <v>0</v>
      </c>
      <c r="Q392" s="108"/>
      <c r="R392" s="173"/>
    </row>
    <row r="393" spans="2:18" s="1" customFormat="1" ht="54.75" customHeight="1" hidden="1" thickBot="1">
      <c r="B393" s="34"/>
      <c r="C393" s="20"/>
      <c r="D393" s="138"/>
      <c r="E393" s="137"/>
      <c r="F393" s="27"/>
      <c r="G393" s="67"/>
      <c r="H393" s="59"/>
      <c r="I393" s="8"/>
      <c r="J393" s="59"/>
      <c r="K393" s="59"/>
      <c r="L393" s="59"/>
      <c r="M393" s="59"/>
      <c r="N393" s="107" t="e">
        <f t="shared" si="12"/>
        <v>#DIV/0!</v>
      </c>
      <c r="O393" s="107"/>
      <c r="P393" s="59">
        <f t="shared" si="13"/>
        <v>0</v>
      </c>
      <c r="Q393" s="108"/>
      <c r="R393" s="173"/>
    </row>
    <row r="394" spans="2:18" s="1" customFormat="1" ht="41.25" customHeight="1" hidden="1">
      <c r="B394" s="34" t="s">
        <v>85</v>
      </c>
      <c r="C394" s="20"/>
      <c r="D394" s="138"/>
      <c r="E394" s="137"/>
      <c r="F394" s="139"/>
      <c r="G394" s="66"/>
      <c r="H394" s="59"/>
      <c r="I394" s="8"/>
      <c r="J394" s="59"/>
      <c r="K394" s="59"/>
      <c r="L394" s="59"/>
      <c r="M394" s="59"/>
      <c r="N394" s="107" t="e">
        <f t="shared" si="12"/>
        <v>#DIV/0!</v>
      </c>
      <c r="O394" s="107"/>
      <c r="P394" s="59">
        <f t="shared" si="13"/>
        <v>0</v>
      </c>
      <c r="Q394" s="110"/>
      <c r="R394" s="173"/>
    </row>
    <row r="395" spans="2:18" s="1" customFormat="1" ht="54.75" customHeight="1" hidden="1">
      <c r="B395" s="34" t="s">
        <v>85</v>
      </c>
      <c r="C395" s="20" t="s">
        <v>4</v>
      </c>
      <c r="D395" s="138"/>
      <c r="E395" s="137"/>
      <c r="F395" s="139" t="s">
        <v>59</v>
      </c>
      <c r="G395" s="66"/>
      <c r="H395" s="59"/>
      <c r="I395" s="8"/>
      <c r="J395" s="59"/>
      <c r="K395" s="59"/>
      <c r="L395" s="59"/>
      <c r="M395" s="59"/>
      <c r="N395" s="107" t="e">
        <f aca="true" t="shared" si="14" ref="N395:N419">M395/G395*100</f>
        <v>#DIV/0!</v>
      </c>
      <c r="O395" s="107"/>
      <c r="P395" s="59">
        <f t="shared" si="13"/>
        <v>0</v>
      </c>
      <c r="Q395" s="110"/>
      <c r="R395" s="173"/>
    </row>
    <row r="396" spans="2:18" s="1" customFormat="1" ht="78.75" customHeight="1" hidden="1" thickBot="1">
      <c r="B396" s="34" t="s">
        <v>85</v>
      </c>
      <c r="C396" s="20" t="s">
        <v>4</v>
      </c>
      <c r="D396" s="138"/>
      <c r="E396" s="137"/>
      <c r="F396" s="139" t="s">
        <v>62</v>
      </c>
      <c r="G396" s="66"/>
      <c r="H396" s="59"/>
      <c r="I396" s="8"/>
      <c r="J396" s="59"/>
      <c r="K396" s="59"/>
      <c r="L396" s="59"/>
      <c r="M396" s="59"/>
      <c r="N396" s="107" t="e">
        <f t="shared" si="14"/>
        <v>#DIV/0!</v>
      </c>
      <c r="O396" s="107"/>
      <c r="P396" s="59">
        <f t="shared" si="13"/>
        <v>0</v>
      </c>
      <c r="Q396" s="110"/>
      <c r="R396" s="173"/>
    </row>
    <row r="397" spans="2:18" s="1" customFormat="1" ht="62.25" customHeight="1" hidden="1">
      <c r="B397" s="34" t="s">
        <v>85</v>
      </c>
      <c r="C397" s="20" t="s">
        <v>4</v>
      </c>
      <c r="D397" s="138"/>
      <c r="E397" s="137"/>
      <c r="F397" s="139" t="s">
        <v>61</v>
      </c>
      <c r="G397" s="66"/>
      <c r="H397" s="59"/>
      <c r="I397" s="8"/>
      <c r="J397" s="59"/>
      <c r="K397" s="59"/>
      <c r="L397" s="59"/>
      <c r="M397" s="59"/>
      <c r="N397" s="107" t="e">
        <f t="shared" si="14"/>
        <v>#DIV/0!</v>
      </c>
      <c r="O397" s="107"/>
      <c r="P397" s="59">
        <f t="shared" si="13"/>
        <v>0</v>
      </c>
      <c r="Q397" s="110"/>
      <c r="R397" s="173"/>
    </row>
    <row r="398" spans="2:18" s="1" customFormat="1" ht="26.25" customHeight="1" hidden="1">
      <c r="B398" s="34" t="s">
        <v>85</v>
      </c>
      <c r="C398" s="20" t="s">
        <v>4</v>
      </c>
      <c r="D398" s="138"/>
      <c r="E398" s="137"/>
      <c r="F398" s="139" t="s">
        <v>63</v>
      </c>
      <c r="G398" s="66"/>
      <c r="H398" s="59"/>
      <c r="I398" s="8"/>
      <c r="J398" s="59"/>
      <c r="K398" s="59"/>
      <c r="L398" s="59"/>
      <c r="M398" s="59"/>
      <c r="N398" s="107" t="e">
        <f t="shared" si="14"/>
        <v>#DIV/0!</v>
      </c>
      <c r="O398" s="107"/>
      <c r="P398" s="59">
        <f t="shared" si="13"/>
        <v>0</v>
      </c>
      <c r="Q398" s="110"/>
      <c r="R398" s="173"/>
    </row>
    <row r="399" spans="2:18" s="1" customFormat="1" ht="61.5" customHeight="1" hidden="1">
      <c r="B399" s="34" t="s">
        <v>85</v>
      </c>
      <c r="C399" s="20" t="s">
        <v>4</v>
      </c>
      <c r="D399" s="138"/>
      <c r="E399" s="137"/>
      <c r="F399" s="139" t="s">
        <v>57</v>
      </c>
      <c r="G399" s="66"/>
      <c r="H399" s="59"/>
      <c r="I399" s="8"/>
      <c r="J399" s="59"/>
      <c r="K399" s="59"/>
      <c r="L399" s="59"/>
      <c r="M399" s="59"/>
      <c r="N399" s="107" t="e">
        <f t="shared" si="14"/>
        <v>#DIV/0!</v>
      </c>
      <c r="O399" s="107"/>
      <c r="P399" s="59">
        <f t="shared" si="13"/>
        <v>0</v>
      </c>
      <c r="Q399" s="110"/>
      <c r="R399" s="173"/>
    </row>
    <row r="400" spans="2:18" s="1" customFormat="1" ht="22.5" customHeight="1">
      <c r="B400" s="34" t="s">
        <v>85</v>
      </c>
      <c r="C400" s="20" t="s">
        <v>81</v>
      </c>
      <c r="D400" s="138"/>
      <c r="E400" s="137"/>
      <c r="F400" s="139" t="s">
        <v>120</v>
      </c>
      <c r="G400" s="66">
        <v>38516</v>
      </c>
      <c r="H400" s="66"/>
      <c r="I400" s="8"/>
      <c r="J400" s="59"/>
      <c r="K400" s="59"/>
      <c r="L400" s="8"/>
      <c r="M400" s="59">
        <v>18000</v>
      </c>
      <c r="N400" s="107">
        <f t="shared" si="14"/>
        <v>46.733824903936025</v>
      </c>
      <c r="O400" s="107" t="e">
        <f>M400/L400*100</f>
        <v>#DIV/0!</v>
      </c>
      <c r="P400" s="59">
        <f t="shared" si="13"/>
        <v>-20516</v>
      </c>
      <c r="Q400" s="108">
        <f>M400-L400</f>
        <v>18000</v>
      </c>
      <c r="R400" s="173"/>
    </row>
    <row r="401" spans="2:18" s="1" customFormat="1" ht="31.5" customHeight="1" thickBot="1">
      <c r="B401" s="35" t="s">
        <v>85</v>
      </c>
      <c r="C401" s="25" t="s">
        <v>83</v>
      </c>
      <c r="D401" s="48"/>
      <c r="E401" s="23"/>
      <c r="F401" s="28" t="s">
        <v>121</v>
      </c>
      <c r="G401" s="68">
        <v>155765</v>
      </c>
      <c r="H401" s="69"/>
      <c r="I401" s="62"/>
      <c r="J401" s="17"/>
      <c r="K401" s="17"/>
      <c r="L401" s="62"/>
      <c r="M401" s="7">
        <v>45070</v>
      </c>
      <c r="N401" s="107">
        <f t="shared" si="14"/>
        <v>28.93461303887266</v>
      </c>
      <c r="O401" s="107"/>
      <c r="P401" s="59">
        <f t="shared" si="13"/>
        <v>-110695</v>
      </c>
      <c r="Q401" s="134">
        <f>M401-L401</f>
        <v>45070</v>
      </c>
      <c r="R401" s="176"/>
    </row>
    <row r="402" spans="2:18" s="1" customFormat="1" ht="117.75" customHeight="1" hidden="1">
      <c r="B402" s="35"/>
      <c r="C402" s="25"/>
      <c r="D402" s="48"/>
      <c r="E402" s="23"/>
      <c r="F402" s="33"/>
      <c r="G402" s="69"/>
      <c r="H402" s="7"/>
      <c r="I402" s="4"/>
      <c r="J402" s="7"/>
      <c r="K402" s="7"/>
      <c r="L402" s="7"/>
      <c r="M402" s="7"/>
      <c r="N402" s="107"/>
      <c r="O402" s="65"/>
      <c r="P402" s="59"/>
      <c r="Q402" s="57"/>
      <c r="R402" s="173"/>
    </row>
    <row r="403" spans="2:18" s="1" customFormat="1" ht="76.5" customHeight="1" hidden="1">
      <c r="B403" s="35"/>
      <c r="C403" s="25"/>
      <c r="D403" s="48"/>
      <c r="E403" s="23"/>
      <c r="F403" s="33"/>
      <c r="G403" s="69"/>
      <c r="H403" s="7"/>
      <c r="I403" s="4"/>
      <c r="J403" s="7"/>
      <c r="K403" s="7"/>
      <c r="L403" s="7"/>
      <c r="M403" s="7"/>
      <c r="N403" s="107"/>
      <c r="O403" s="65"/>
      <c r="P403" s="59"/>
      <c r="Q403" s="57"/>
      <c r="R403" s="173"/>
    </row>
    <row r="404" spans="2:18" s="1" customFormat="1" ht="60" customHeight="1" hidden="1">
      <c r="B404" s="35"/>
      <c r="C404" s="25"/>
      <c r="D404" s="48"/>
      <c r="E404" s="23"/>
      <c r="F404" s="33"/>
      <c r="G404" s="69"/>
      <c r="H404" s="7"/>
      <c r="I404" s="4"/>
      <c r="J404" s="7"/>
      <c r="K404" s="7"/>
      <c r="L404" s="105"/>
      <c r="M404" s="7"/>
      <c r="N404" s="107"/>
      <c r="O404" s="65"/>
      <c r="P404" s="59"/>
      <c r="Q404" s="57"/>
      <c r="R404" s="173"/>
    </row>
    <row r="405" spans="2:18" s="1" customFormat="1" ht="99" customHeight="1" hidden="1" thickBot="1">
      <c r="B405" s="36"/>
      <c r="C405" s="37"/>
      <c r="D405" s="56"/>
      <c r="E405" s="39"/>
      <c r="F405" s="159"/>
      <c r="G405" s="82"/>
      <c r="H405" s="78"/>
      <c r="I405" s="87"/>
      <c r="J405" s="78"/>
      <c r="K405" s="78"/>
      <c r="L405" s="78"/>
      <c r="M405" s="78"/>
      <c r="N405" s="198"/>
      <c r="O405" s="86"/>
      <c r="P405" s="98"/>
      <c r="Q405" s="57"/>
      <c r="R405" s="173"/>
    </row>
    <row r="406" spans="2:18" s="1" customFormat="1" ht="28.5" customHeight="1" thickBot="1">
      <c r="B406" s="246" t="s">
        <v>86</v>
      </c>
      <c r="C406" s="247"/>
      <c r="D406" s="248"/>
      <c r="E406" s="249"/>
      <c r="F406" s="250" t="s">
        <v>122</v>
      </c>
      <c r="G406" s="251">
        <f>G412+G413+G414</f>
        <v>177645</v>
      </c>
      <c r="H406" s="252"/>
      <c r="I406" s="253"/>
      <c r="J406" s="252"/>
      <c r="K406" s="252"/>
      <c r="L406" s="252"/>
      <c r="M406" s="251">
        <f>M412+M413+M414</f>
        <v>70680</v>
      </c>
      <c r="N406" s="254">
        <f t="shared" si="14"/>
        <v>39.787216077007514</v>
      </c>
      <c r="O406" s="254"/>
      <c r="P406" s="255">
        <f aca="true" t="shared" si="15" ref="P406:P419">M406-G406</f>
        <v>-106965</v>
      </c>
      <c r="Q406" s="217">
        <f>M406-L406</f>
        <v>70680</v>
      </c>
      <c r="R406" s="173"/>
    </row>
    <row r="407" spans="2:18" s="1" customFormat="1" ht="56.25" customHeight="1" hidden="1">
      <c r="B407" s="100"/>
      <c r="C407" s="178"/>
      <c r="D407" s="160"/>
      <c r="E407" s="161"/>
      <c r="F407" s="162"/>
      <c r="G407" s="163"/>
      <c r="H407" s="164"/>
      <c r="I407" s="91"/>
      <c r="J407" s="164"/>
      <c r="K407" s="164"/>
      <c r="L407" s="164"/>
      <c r="M407" s="164"/>
      <c r="N407" s="165" t="e">
        <f t="shared" si="14"/>
        <v>#DIV/0!</v>
      </c>
      <c r="O407" s="165"/>
      <c r="P407" s="164">
        <f t="shared" si="15"/>
        <v>0</v>
      </c>
      <c r="Q407" s="108"/>
      <c r="R407" s="173"/>
    </row>
    <row r="408" spans="2:18" s="1" customFormat="1" ht="56.25" customHeight="1" hidden="1">
      <c r="B408" s="34"/>
      <c r="C408" s="20"/>
      <c r="D408" s="138"/>
      <c r="E408" s="137"/>
      <c r="F408" s="27"/>
      <c r="G408" s="67"/>
      <c r="H408" s="59"/>
      <c r="I408" s="8"/>
      <c r="J408" s="59"/>
      <c r="K408" s="59"/>
      <c r="L408" s="59"/>
      <c r="M408" s="59"/>
      <c r="N408" s="107" t="e">
        <f t="shared" si="14"/>
        <v>#DIV/0!</v>
      </c>
      <c r="O408" s="107"/>
      <c r="P408" s="59">
        <f t="shared" si="15"/>
        <v>0</v>
      </c>
      <c r="Q408" s="108"/>
      <c r="R408" s="173"/>
    </row>
    <row r="409" spans="2:18" s="1" customFormat="1" ht="57" customHeight="1" hidden="1">
      <c r="B409" s="34"/>
      <c r="C409" s="20"/>
      <c r="D409" s="138"/>
      <c r="E409" s="137"/>
      <c r="F409" s="27"/>
      <c r="G409" s="67"/>
      <c r="H409" s="59"/>
      <c r="I409" s="8"/>
      <c r="J409" s="59"/>
      <c r="K409" s="59"/>
      <c r="L409" s="59"/>
      <c r="M409" s="59"/>
      <c r="N409" s="107" t="e">
        <f t="shared" si="14"/>
        <v>#DIV/0!</v>
      </c>
      <c r="O409" s="107"/>
      <c r="P409" s="59">
        <f t="shared" si="15"/>
        <v>0</v>
      </c>
      <c r="Q409" s="108"/>
      <c r="R409" s="173"/>
    </row>
    <row r="410" spans="2:18" s="1" customFormat="1" ht="39.75" customHeight="1" hidden="1">
      <c r="B410" s="34"/>
      <c r="C410" s="20"/>
      <c r="D410" s="138"/>
      <c r="E410" s="137"/>
      <c r="F410" s="27"/>
      <c r="G410" s="67"/>
      <c r="H410" s="59"/>
      <c r="I410" s="8"/>
      <c r="J410" s="59"/>
      <c r="K410" s="59"/>
      <c r="L410" s="59"/>
      <c r="M410" s="59"/>
      <c r="N410" s="107" t="e">
        <f t="shared" si="14"/>
        <v>#DIV/0!</v>
      </c>
      <c r="O410" s="107"/>
      <c r="P410" s="59">
        <f t="shared" si="15"/>
        <v>0</v>
      </c>
      <c r="Q410" s="108"/>
      <c r="R410" s="173"/>
    </row>
    <row r="411" spans="2:18" s="1" customFormat="1" ht="37.5" customHeight="1" hidden="1">
      <c r="B411" s="34"/>
      <c r="C411" s="20"/>
      <c r="D411" s="138"/>
      <c r="E411" s="137"/>
      <c r="F411" s="27"/>
      <c r="G411" s="67"/>
      <c r="H411" s="59"/>
      <c r="I411" s="8"/>
      <c r="J411" s="59"/>
      <c r="K411" s="59"/>
      <c r="L411" s="59"/>
      <c r="M411" s="59"/>
      <c r="N411" s="107" t="e">
        <f t="shared" si="14"/>
        <v>#DIV/0!</v>
      </c>
      <c r="O411" s="107"/>
      <c r="P411" s="59">
        <f t="shared" si="15"/>
        <v>0</v>
      </c>
      <c r="Q411" s="108"/>
      <c r="R411" s="173"/>
    </row>
    <row r="412" spans="2:18" s="1" customFormat="1" ht="23.25" customHeight="1">
      <c r="B412" s="34" t="s">
        <v>86</v>
      </c>
      <c r="C412" s="20" t="s">
        <v>79</v>
      </c>
      <c r="D412" s="138"/>
      <c r="E412" s="137"/>
      <c r="F412" s="139" t="s">
        <v>46</v>
      </c>
      <c r="G412" s="66">
        <v>99481</v>
      </c>
      <c r="H412" s="59"/>
      <c r="I412" s="8"/>
      <c r="J412" s="59"/>
      <c r="K412" s="59"/>
      <c r="L412" s="59"/>
      <c r="M412" s="59">
        <v>41493</v>
      </c>
      <c r="N412" s="107">
        <f t="shared" si="14"/>
        <v>41.70947216051306</v>
      </c>
      <c r="O412" s="107"/>
      <c r="P412" s="59">
        <f t="shared" si="15"/>
        <v>-57988</v>
      </c>
      <c r="Q412" s="108"/>
      <c r="R412" s="173"/>
    </row>
    <row r="413" spans="2:18" s="1" customFormat="1" ht="23.25" customHeight="1">
      <c r="B413" s="34" t="s">
        <v>86</v>
      </c>
      <c r="C413" s="20" t="s">
        <v>80</v>
      </c>
      <c r="D413" s="138"/>
      <c r="E413" s="137"/>
      <c r="F413" s="218" t="s">
        <v>123</v>
      </c>
      <c r="G413" s="66">
        <v>64013</v>
      </c>
      <c r="H413" s="8"/>
      <c r="I413" s="8"/>
      <c r="J413" s="8"/>
      <c r="K413" s="8"/>
      <c r="L413" s="8"/>
      <c r="M413" s="66">
        <v>25546</v>
      </c>
      <c r="N413" s="107">
        <f t="shared" si="14"/>
        <v>39.90751878524675</v>
      </c>
      <c r="O413" s="107"/>
      <c r="P413" s="59">
        <f t="shared" si="15"/>
        <v>-38467</v>
      </c>
      <c r="Q413" s="108">
        <f>M413-L413</f>
        <v>25546</v>
      </c>
      <c r="R413" s="173"/>
    </row>
    <row r="414" spans="2:18" s="1" customFormat="1" ht="30" customHeight="1" thickBot="1">
      <c r="B414" s="38" t="s">
        <v>86</v>
      </c>
      <c r="C414" s="43" t="s">
        <v>82</v>
      </c>
      <c r="D414" s="167"/>
      <c r="E414" s="168"/>
      <c r="F414" s="219" t="s">
        <v>124</v>
      </c>
      <c r="G414" s="77">
        <v>14151</v>
      </c>
      <c r="H414" s="77"/>
      <c r="I414" s="85"/>
      <c r="J414" s="85"/>
      <c r="K414" s="85"/>
      <c r="L414" s="85"/>
      <c r="M414" s="98">
        <v>3641</v>
      </c>
      <c r="N414" s="198">
        <f t="shared" si="14"/>
        <v>25.729630414811673</v>
      </c>
      <c r="O414" s="198"/>
      <c r="P414" s="98">
        <f t="shared" si="15"/>
        <v>-10510</v>
      </c>
      <c r="Q414" s="202">
        <f>M414-L414</f>
        <v>3641</v>
      </c>
      <c r="R414" s="173"/>
    </row>
    <row r="415" spans="2:18" s="1" customFormat="1" ht="42" customHeight="1" thickBot="1">
      <c r="B415" s="256" t="s">
        <v>111</v>
      </c>
      <c r="C415" s="257"/>
      <c r="D415" s="258"/>
      <c r="E415" s="259"/>
      <c r="F415" s="260" t="s">
        <v>125</v>
      </c>
      <c r="G415" s="261">
        <f>G416</f>
        <v>3076008</v>
      </c>
      <c r="H415" s="261"/>
      <c r="I415" s="262"/>
      <c r="J415" s="262"/>
      <c r="K415" s="262"/>
      <c r="L415" s="262"/>
      <c r="M415" s="261">
        <f>M416</f>
        <v>840210</v>
      </c>
      <c r="N415" s="254">
        <f>M415/G415*100</f>
        <v>27.314948465673694</v>
      </c>
      <c r="O415" s="263"/>
      <c r="P415" s="255">
        <f t="shared" si="15"/>
        <v>-2235798</v>
      </c>
      <c r="Q415" s="166"/>
      <c r="R415" s="173"/>
    </row>
    <row r="416" spans="2:18" s="1" customFormat="1" ht="33" customHeight="1" thickBot="1">
      <c r="B416" s="220" t="s">
        <v>111</v>
      </c>
      <c r="C416" s="212" t="s">
        <v>79</v>
      </c>
      <c r="D416" s="213"/>
      <c r="E416" s="212"/>
      <c r="F416" s="221" t="s">
        <v>126</v>
      </c>
      <c r="G416" s="215">
        <v>3076008</v>
      </c>
      <c r="H416" s="170"/>
      <c r="I416" s="171"/>
      <c r="J416" s="171"/>
      <c r="K416" s="171"/>
      <c r="L416" s="171"/>
      <c r="M416" s="170">
        <v>840210</v>
      </c>
      <c r="N416" s="222">
        <f t="shared" si="14"/>
        <v>27.314948465673694</v>
      </c>
      <c r="O416" s="172"/>
      <c r="P416" s="223">
        <f t="shared" si="15"/>
        <v>-2235798</v>
      </c>
      <c r="Q416" s="57"/>
      <c r="R416" s="173"/>
    </row>
    <row r="417" spans="2:18" s="1" customFormat="1" ht="65.25" customHeight="1" thickBot="1">
      <c r="B417" s="256" t="s">
        <v>96</v>
      </c>
      <c r="C417" s="257"/>
      <c r="D417" s="264"/>
      <c r="E417" s="257"/>
      <c r="F417" s="260" t="s">
        <v>127</v>
      </c>
      <c r="G417" s="261">
        <f>G418+G419</f>
        <v>3596518</v>
      </c>
      <c r="H417" s="262"/>
      <c r="I417" s="262"/>
      <c r="J417" s="262"/>
      <c r="K417" s="262"/>
      <c r="L417" s="262"/>
      <c r="M417" s="261">
        <f>M418+M419</f>
        <v>1789509</v>
      </c>
      <c r="N417" s="254">
        <f t="shared" si="14"/>
        <v>49.756709128106685</v>
      </c>
      <c r="O417" s="263"/>
      <c r="P417" s="255">
        <f t="shared" si="15"/>
        <v>-1807009</v>
      </c>
      <c r="Q417" s="169"/>
      <c r="R417" s="173"/>
    </row>
    <row r="418" spans="2:21" s="1" customFormat="1" ht="50.25" customHeight="1">
      <c r="B418" s="220" t="s">
        <v>96</v>
      </c>
      <c r="C418" s="212" t="s">
        <v>79</v>
      </c>
      <c r="D418" s="224"/>
      <c r="E418" s="225"/>
      <c r="F418" s="221" t="s">
        <v>128</v>
      </c>
      <c r="G418" s="215">
        <v>2905985</v>
      </c>
      <c r="H418" s="171"/>
      <c r="I418" s="171"/>
      <c r="J418" s="171"/>
      <c r="K418" s="171"/>
      <c r="L418" s="171"/>
      <c r="M418" s="170">
        <v>1444239</v>
      </c>
      <c r="N418" s="165">
        <f t="shared" si="14"/>
        <v>49.69877683470493</v>
      </c>
      <c r="O418" s="172"/>
      <c r="P418" s="164">
        <f t="shared" si="15"/>
        <v>-1461746</v>
      </c>
      <c r="Q418" s="88"/>
      <c r="R418" s="173"/>
      <c r="U418" s="1" t="s">
        <v>138</v>
      </c>
    </row>
    <row r="419" spans="2:18" s="1" customFormat="1" ht="29.25" customHeight="1" thickBot="1">
      <c r="B419" s="36" t="s">
        <v>96</v>
      </c>
      <c r="C419" s="37" t="s">
        <v>81</v>
      </c>
      <c r="D419" s="56"/>
      <c r="E419" s="39"/>
      <c r="F419" s="226" t="s">
        <v>129</v>
      </c>
      <c r="G419" s="96">
        <v>690533</v>
      </c>
      <c r="H419" s="87"/>
      <c r="I419" s="87"/>
      <c r="J419" s="87"/>
      <c r="K419" s="87"/>
      <c r="L419" s="87"/>
      <c r="M419" s="78">
        <v>345270</v>
      </c>
      <c r="N419" s="107">
        <f t="shared" si="14"/>
        <v>50.0005068548498</v>
      </c>
      <c r="O419" s="86"/>
      <c r="P419" s="59">
        <f t="shared" si="15"/>
        <v>-345263</v>
      </c>
      <c r="Q419" s="88"/>
      <c r="R419" s="173"/>
    </row>
    <row r="420" spans="2:18" ht="24.75" customHeight="1" thickBot="1">
      <c r="B420" s="284" t="s">
        <v>8</v>
      </c>
      <c r="C420" s="284"/>
      <c r="D420" s="284"/>
      <c r="E420" s="284"/>
      <c r="F420" s="284"/>
      <c r="G420" s="237">
        <f>G12+G71+G77+G122+G170+G187+G197+G265+G303+G337+G378+G406+G415+G417</f>
        <v>69479176</v>
      </c>
      <c r="H420" s="237">
        <f>H12+H71+H77+H122+H170+H187+H197+H265+H303+H337+H378</f>
        <v>0</v>
      </c>
      <c r="I420" s="237" t="e">
        <f>I12+I71+I77+I122+I170+I187+I197+I265+I303+I337+I378</f>
        <v>#REF!</v>
      </c>
      <c r="J420" s="237" t="e">
        <f>J12+J71+J77+J122+J170+J187+J197+J265+J303+J337+J378</f>
        <v>#REF!</v>
      </c>
      <c r="K420" s="237"/>
      <c r="L420" s="239">
        <f>L12+L71+L77+L122+L170+L187+L197+L265+L303+L337+L378</f>
        <v>0</v>
      </c>
      <c r="M420" s="237">
        <f>M12+M71+M77+M122+M170+M187+M197+M265+M303+M337+M378+M406+M415+M417</f>
        <v>33003295</v>
      </c>
      <c r="N420" s="238">
        <f>M420/G420*100</f>
        <v>47.500987921906265</v>
      </c>
      <c r="O420" s="238" t="e">
        <f>M420/L420*100</f>
        <v>#DIV/0!</v>
      </c>
      <c r="P420" s="239">
        <f>M420-G420</f>
        <v>-36475881</v>
      </c>
      <c r="Q420" s="185">
        <f>Q12+Q71+Q77+Q122+Q170+Q187+Q197+Q265+Q303+Q337+Q378</f>
        <v>30346644</v>
      </c>
      <c r="R420" s="184"/>
    </row>
    <row r="421" spans="3:17" ht="18.75" hidden="1">
      <c r="C421" s="9"/>
      <c r="D421" s="5"/>
      <c r="E421" s="9"/>
      <c r="F421" s="10" t="s">
        <v>6</v>
      </c>
      <c r="G421" s="11"/>
      <c r="H421" s="5"/>
      <c r="I421" s="5"/>
      <c r="J421" s="5"/>
      <c r="K421" s="5"/>
      <c r="L421" s="5"/>
      <c r="N421" s="63"/>
      <c r="O421" s="63"/>
      <c r="P421" s="63"/>
      <c r="Q421" s="63"/>
    </row>
    <row r="422" spans="3:17" ht="18.75" hidden="1">
      <c r="C422" s="12"/>
      <c r="D422" s="5"/>
      <c r="E422" s="12"/>
      <c r="F422" s="13" t="s">
        <v>54</v>
      </c>
      <c r="G422" s="14" t="e">
        <f>G371+#REF!+#REF!+G262+#REF!+G70</f>
        <v>#REF!</v>
      </c>
      <c r="H422" s="5"/>
      <c r="I422" s="5"/>
      <c r="J422" s="5"/>
      <c r="K422" s="5"/>
      <c r="L422" s="5"/>
      <c r="N422" s="63"/>
      <c r="O422" s="63"/>
      <c r="P422" s="63"/>
      <c r="Q422" s="63"/>
    </row>
    <row r="423" spans="3:17" ht="18.75" hidden="1">
      <c r="C423" s="6"/>
      <c r="D423" s="5"/>
      <c r="E423" s="6"/>
      <c r="F423" s="15" t="s">
        <v>55</v>
      </c>
      <c r="G423" s="16" t="e">
        <f>G373+#REF!+G302+G263</f>
        <v>#REF!</v>
      </c>
      <c r="H423" s="5"/>
      <c r="I423" s="5"/>
      <c r="J423" s="5"/>
      <c r="K423" s="5"/>
      <c r="L423" s="5"/>
      <c r="N423" s="63"/>
      <c r="O423" s="63"/>
      <c r="P423" s="63"/>
      <c r="Q423" s="63"/>
    </row>
    <row r="424" spans="3:17" ht="18.75">
      <c r="C424" s="5"/>
      <c r="D424" s="5"/>
      <c r="E424" s="5"/>
      <c r="F424" s="5"/>
      <c r="G424" s="5"/>
      <c r="H424" s="5"/>
      <c r="I424" s="5"/>
      <c r="J424" s="5"/>
      <c r="K424" s="5"/>
      <c r="L424" s="5"/>
      <c r="N424" s="63"/>
      <c r="O424" s="63"/>
      <c r="P424" s="63"/>
      <c r="Q424" s="63"/>
    </row>
    <row r="425" spans="2:17" ht="55.5" customHeight="1" hidden="1">
      <c r="B425" s="282" t="s">
        <v>91</v>
      </c>
      <c r="C425" s="282"/>
      <c r="D425" s="282"/>
      <c r="E425" s="282"/>
      <c r="F425" s="282"/>
      <c r="G425" s="5"/>
      <c r="H425" s="5"/>
      <c r="I425" s="5"/>
      <c r="J425" s="5"/>
      <c r="K425" s="5"/>
      <c r="L425" s="5"/>
      <c r="N425" s="63"/>
      <c r="O425" s="283" t="s">
        <v>92</v>
      </c>
      <c r="P425" s="283"/>
      <c r="Q425" s="283"/>
    </row>
    <row r="426" spans="2:17" ht="18.75">
      <c r="B426" s="265" t="s">
        <v>136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N426" s="63"/>
      <c r="O426" s="63"/>
      <c r="P426" s="63"/>
      <c r="Q426" s="63"/>
    </row>
    <row r="427" spans="3:17" ht="18.75">
      <c r="C427" s="5"/>
      <c r="D427" s="5"/>
      <c r="E427" s="5"/>
      <c r="F427" s="5"/>
      <c r="G427" s="5"/>
      <c r="H427" s="5"/>
      <c r="I427" s="5"/>
      <c r="J427" s="5"/>
      <c r="K427" s="5"/>
      <c r="L427" s="5"/>
      <c r="N427" s="63"/>
      <c r="O427" s="63"/>
      <c r="P427" s="63"/>
      <c r="Q427" s="63"/>
    </row>
    <row r="428" spans="3:17" ht="18.75" hidden="1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269" t="e">
        <f>M380+M374+M348+M334+M326+M305+M293+M267+M253+M239+M231+M220+M200+#REF!+M161+M79+M53+M24</f>
        <v>#REF!</v>
      </c>
      <c r="N428" s="63"/>
      <c r="O428" s="63"/>
      <c r="P428" s="63"/>
      <c r="Q428" s="63"/>
    </row>
    <row r="429" spans="2:17" ht="18.75" customHeight="1">
      <c r="B429" s="279" t="s">
        <v>137</v>
      </c>
      <c r="C429" s="279"/>
      <c r="D429" s="279"/>
      <c r="E429" s="279"/>
      <c r="F429" s="279"/>
      <c r="G429" s="5"/>
      <c r="H429" s="5"/>
      <c r="I429" s="5"/>
      <c r="J429" s="5"/>
      <c r="K429" s="5"/>
      <c r="L429" s="5"/>
      <c r="N429" s="279" t="s">
        <v>92</v>
      </c>
      <c r="O429" s="279"/>
      <c r="P429" s="279"/>
      <c r="Q429" s="63"/>
    </row>
    <row r="430" spans="2:17" ht="18" customHeight="1">
      <c r="B430" s="279"/>
      <c r="C430" s="279"/>
      <c r="D430" s="279"/>
      <c r="E430" s="279"/>
      <c r="F430" s="279"/>
      <c r="G430" s="5"/>
      <c r="H430" s="5"/>
      <c r="I430" s="5"/>
      <c r="J430" s="5"/>
      <c r="K430" s="5"/>
      <c r="L430" s="5"/>
      <c r="N430" s="279"/>
      <c r="O430" s="279"/>
      <c r="P430" s="279"/>
      <c r="Q430" s="63"/>
    </row>
    <row r="431" spans="2:17" ht="19.5" customHeight="1" hidden="1">
      <c r="B431" s="279"/>
      <c r="C431" s="279"/>
      <c r="D431" s="279"/>
      <c r="E431" s="279"/>
      <c r="F431" s="279"/>
      <c r="G431" s="5"/>
      <c r="H431" s="5"/>
      <c r="I431" s="5"/>
      <c r="J431" s="5"/>
      <c r="K431" s="5"/>
      <c r="L431" s="5"/>
      <c r="N431" s="279"/>
      <c r="O431" s="279"/>
      <c r="P431" s="279"/>
      <c r="Q431" s="63"/>
    </row>
    <row r="432" spans="2:17" ht="3" customHeight="1" hidden="1">
      <c r="B432" s="279"/>
      <c r="C432" s="279"/>
      <c r="D432" s="279"/>
      <c r="E432" s="279"/>
      <c r="F432" s="279"/>
      <c r="G432" s="5"/>
      <c r="H432" s="5"/>
      <c r="I432" s="5"/>
      <c r="J432" s="5"/>
      <c r="K432" s="5"/>
      <c r="L432" s="5"/>
      <c r="N432" s="279"/>
      <c r="O432" s="279"/>
      <c r="P432" s="279"/>
      <c r="Q432" s="63"/>
    </row>
    <row r="433" spans="3:17" ht="18.75">
      <c r="C433" s="5"/>
      <c r="D433" s="5"/>
      <c r="E433" s="5"/>
      <c r="F433" s="5"/>
      <c r="G433" s="5"/>
      <c r="H433" s="5"/>
      <c r="I433" s="5"/>
      <c r="J433" s="5"/>
      <c r="K433" s="5"/>
      <c r="L433" s="5"/>
      <c r="N433" s="63"/>
      <c r="O433" s="63"/>
      <c r="P433" s="63"/>
      <c r="Q433" s="63"/>
    </row>
    <row r="434" spans="3:17" ht="18.75">
      <c r="C434" s="5"/>
      <c r="D434" s="5"/>
      <c r="E434" s="5"/>
      <c r="F434" s="5"/>
      <c r="G434" s="5"/>
      <c r="H434" s="5"/>
      <c r="I434" s="5"/>
      <c r="J434" s="5"/>
      <c r="K434" s="5"/>
      <c r="L434" s="5"/>
      <c r="N434" s="63"/>
      <c r="O434" s="63"/>
      <c r="P434" s="63"/>
      <c r="Q434" s="63"/>
    </row>
    <row r="435" spans="3:17" ht="18.75">
      <c r="C435" s="5"/>
      <c r="D435" s="5"/>
      <c r="E435" s="5"/>
      <c r="F435" s="5"/>
      <c r="G435" s="5"/>
      <c r="H435" s="5"/>
      <c r="I435" s="5"/>
      <c r="J435" s="5"/>
      <c r="K435" s="5"/>
      <c r="L435" s="5"/>
      <c r="N435" s="63"/>
      <c r="O435" s="63"/>
      <c r="P435" s="63"/>
      <c r="Q435" s="63"/>
    </row>
    <row r="436" spans="3:17" ht="18.75">
      <c r="C436" s="5"/>
      <c r="D436" s="5"/>
      <c r="E436" s="5"/>
      <c r="F436" s="5"/>
      <c r="G436" s="5"/>
      <c r="H436" s="5"/>
      <c r="I436" s="5"/>
      <c r="J436" s="5"/>
      <c r="K436" s="5"/>
      <c r="L436" s="5"/>
      <c r="N436" s="63"/>
      <c r="O436" s="63"/>
      <c r="P436" s="63"/>
      <c r="Q436" s="63"/>
    </row>
    <row r="437" spans="3:17" ht="18.75">
      <c r="C437" s="5"/>
      <c r="D437" s="5"/>
      <c r="E437" s="5"/>
      <c r="F437" s="5"/>
      <c r="G437" s="5"/>
      <c r="H437" s="5"/>
      <c r="I437" s="5"/>
      <c r="J437" s="5"/>
      <c r="K437" s="5"/>
      <c r="L437" s="5"/>
      <c r="N437" s="63"/>
      <c r="O437" s="63"/>
      <c r="P437" s="63"/>
      <c r="Q437" s="63"/>
    </row>
    <row r="438" spans="3:17" ht="18.75">
      <c r="C438" s="5"/>
      <c r="D438" s="5"/>
      <c r="E438" s="5"/>
      <c r="F438" s="5"/>
      <c r="G438" s="5"/>
      <c r="H438" s="5"/>
      <c r="I438" s="5"/>
      <c r="J438" s="5"/>
      <c r="K438" s="5"/>
      <c r="L438" s="5"/>
      <c r="N438" s="63"/>
      <c r="O438" s="63"/>
      <c r="P438" s="63"/>
      <c r="Q438" s="63"/>
    </row>
    <row r="439" spans="3:17" ht="18.75">
      <c r="C439" s="5"/>
      <c r="D439" s="5"/>
      <c r="E439" s="5"/>
      <c r="F439" s="5"/>
      <c r="G439" s="5"/>
      <c r="H439" s="5"/>
      <c r="I439" s="5"/>
      <c r="J439" s="5"/>
      <c r="K439" s="5"/>
      <c r="L439" s="5"/>
      <c r="N439" s="63"/>
      <c r="O439" s="63"/>
      <c r="P439" s="63"/>
      <c r="Q439" s="63"/>
    </row>
    <row r="440" spans="3:17" ht="18.75">
      <c r="C440" s="5"/>
      <c r="D440" s="5"/>
      <c r="E440" s="5"/>
      <c r="F440" s="5"/>
      <c r="G440" s="5"/>
      <c r="H440" s="5"/>
      <c r="I440" s="5"/>
      <c r="J440" s="5"/>
      <c r="K440" s="5"/>
      <c r="L440" s="5"/>
      <c r="N440" s="63"/>
      <c r="O440" s="63"/>
      <c r="P440" s="63"/>
      <c r="Q440" s="63"/>
    </row>
    <row r="441" spans="3:17" ht="18.75">
      <c r="C441" s="5"/>
      <c r="D441" s="5"/>
      <c r="E441" s="5"/>
      <c r="F441" s="5"/>
      <c r="G441" s="5"/>
      <c r="H441" s="5"/>
      <c r="I441" s="5"/>
      <c r="J441" s="5"/>
      <c r="K441" s="5"/>
      <c r="L441" s="5"/>
      <c r="N441" s="63"/>
      <c r="O441" s="63"/>
      <c r="P441" s="63"/>
      <c r="Q441" s="63"/>
    </row>
    <row r="442" spans="3:17" ht="18.75">
      <c r="C442" s="5"/>
      <c r="D442" s="5"/>
      <c r="E442" s="5"/>
      <c r="F442" s="5"/>
      <c r="G442" s="5"/>
      <c r="H442" s="5"/>
      <c r="I442" s="5"/>
      <c r="J442" s="5"/>
      <c r="K442" s="5"/>
      <c r="L442" s="5"/>
      <c r="N442" s="63"/>
      <c r="O442" s="63"/>
      <c r="P442" s="63"/>
      <c r="Q442" s="63"/>
    </row>
    <row r="443" spans="3:17" ht="18.75">
      <c r="C443" s="5"/>
      <c r="D443" s="5"/>
      <c r="E443" s="5"/>
      <c r="F443" s="5"/>
      <c r="G443" s="5"/>
      <c r="H443" s="5"/>
      <c r="I443" s="5"/>
      <c r="J443" s="5"/>
      <c r="K443" s="5"/>
      <c r="L443" s="5"/>
      <c r="N443" s="63"/>
      <c r="O443" s="63"/>
      <c r="P443" s="63"/>
      <c r="Q443" s="63"/>
    </row>
    <row r="444" spans="3:17" ht="18.75">
      <c r="C444" s="5"/>
      <c r="D444" s="5"/>
      <c r="E444" s="5"/>
      <c r="F444" s="5"/>
      <c r="G444" s="5"/>
      <c r="H444" s="5"/>
      <c r="I444" s="5"/>
      <c r="J444" s="5"/>
      <c r="K444" s="5"/>
      <c r="L444" s="5"/>
      <c r="N444" s="63"/>
      <c r="O444" s="63"/>
      <c r="P444" s="63"/>
      <c r="Q444" s="63"/>
    </row>
    <row r="445" spans="3:17" ht="18.75">
      <c r="C445" s="5"/>
      <c r="D445" s="5"/>
      <c r="E445" s="5"/>
      <c r="F445" s="5"/>
      <c r="G445" s="5"/>
      <c r="H445" s="5"/>
      <c r="I445" s="5"/>
      <c r="J445" s="5"/>
      <c r="K445" s="5"/>
      <c r="L445" s="5"/>
      <c r="N445" s="63"/>
      <c r="O445" s="63"/>
      <c r="P445" s="63"/>
      <c r="Q445" s="63"/>
    </row>
    <row r="446" spans="3:17" ht="18.75">
      <c r="C446" s="5"/>
      <c r="D446" s="5"/>
      <c r="E446" s="5"/>
      <c r="F446" s="5"/>
      <c r="G446" s="5"/>
      <c r="H446" s="5"/>
      <c r="I446" s="5"/>
      <c r="J446" s="5"/>
      <c r="K446" s="5"/>
      <c r="L446" s="5"/>
      <c r="N446" s="63"/>
      <c r="O446" s="63"/>
      <c r="P446" s="63"/>
      <c r="Q446" s="63"/>
    </row>
    <row r="447" spans="3:17" ht="18.75">
      <c r="C447" s="5"/>
      <c r="D447" s="5"/>
      <c r="E447" s="5"/>
      <c r="F447" s="5"/>
      <c r="G447" s="5"/>
      <c r="H447" s="5"/>
      <c r="I447" s="5"/>
      <c r="J447" s="5"/>
      <c r="K447" s="5"/>
      <c r="L447" s="5"/>
      <c r="N447" s="63"/>
      <c r="O447" s="63"/>
      <c r="P447" s="63"/>
      <c r="Q447" s="63"/>
    </row>
    <row r="448" spans="3:17" ht="18.75">
      <c r="C448" s="5"/>
      <c r="D448" s="5"/>
      <c r="E448" s="5"/>
      <c r="F448" s="5"/>
      <c r="G448" s="5"/>
      <c r="H448" s="5"/>
      <c r="I448" s="5"/>
      <c r="J448" s="5"/>
      <c r="K448" s="5"/>
      <c r="L448" s="5"/>
      <c r="N448" s="63"/>
      <c r="O448" s="63"/>
      <c r="P448" s="63"/>
      <c r="Q448" s="63"/>
    </row>
    <row r="449" spans="3:17" ht="18.75">
      <c r="C449" s="5"/>
      <c r="D449" s="5"/>
      <c r="E449" s="5"/>
      <c r="F449" s="5"/>
      <c r="G449" s="5"/>
      <c r="H449" s="5"/>
      <c r="I449" s="5"/>
      <c r="J449" s="5"/>
      <c r="K449" s="5"/>
      <c r="L449" s="5"/>
      <c r="N449" s="63"/>
      <c r="O449" s="63"/>
      <c r="P449" s="63"/>
      <c r="Q449" s="63"/>
    </row>
    <row r="450" spans="3:17" ht="18.75">
      <c r="C450" s="5"/>
      <c r="D450" s="5"/>
      <c r="E450" s="5"/>
      <c r="F450" s="5"/>
      <c r="G450" s="5"/>
      <c r="H450" s="5"/>
      <c r="I450" s="5"/>
      <c r="J450" s="5"/>
      <c r="K450" s="5"/>
      <c r="L450" s="5"/>
      <c r="N450" s="63"/>
      <c r="O450" s="63"/>
      <c r="P450" s="63"/>
      <c r="Q450" s="63"/>
    </row>
    <row r="451" spans="3:17" ht="18.75">
      <c r="C451" s="5"/>
      <c r="D451" s="5"/>
      <c r="E451" s="5"/>
      <c r="F451" s="5"/>
      <c r="G451" s="5"/>
      <c r="H451" s="5"/>
      <c r="I451" s="5"/>
      <c r="J451" s="5"/>
      <c r="K451" s="5"/>
      <c r="L451" s="5"/>
      <c r="N451" s="63"/>
      <c r="O451" s="63"/>
      <c r="P451" s="63"/>
      <c r="Q451" s="63"/>
    </row>
    <row r="452" spans="3:17" ht="18.75">
      <c r="C452" s="5"/>
      <c r="D452" s="5"/>
      <c r="E452" s="5"/>
      <c r="F452" s="5"/>
      <c r="G452" s="5"/>
      <c r="H452" s="5"/>
      <c r="I452" s="5"/>
      <c r="J452" s="5"/>
      <c r="K452" s="5"/>
      <c r="L452" s="5"/>
      <c r="N452" s="63"/>
      <c r="O452" s="63"/>
      <c r="P452" s="63"/>
      <c r="Q452" s="63"/>
    </row>
    <row r="453" spans="3:17" ht="18.75">
      <c r="C453" s="5"/>
      <c r="D453" s="5"/>
      <c r="E453" s="5"/>
      <c r="F453" s="5"/>
      <c r="G453" s="5"/>
      <c r="H453" s="5"/>
      <c r="I453" s="5"/>
      <c r="J453" s="5"/>
      <c r="K453" s="5"/>
      <c r="L453" s="5"/>
      <c r="N453" s="63"/>
      <c r="O453" s="63"/>
      <c r="P453" s="63"/>
      <c r="Q453" s="63"/>
    </row>
    <row r="454" spans="3:17" ht="18.75">
      <c r="C454" s="5"/>
      <c r="D454" s="5"/>
      <c r="E454" s="5"/>
      <c r="F454" s="5"/>
      <c r="G454" s="5"/>
      <c r="H454" s="5"/>
      <c r="I454" s="5"/>
      <c r="J454" s="5"/>
      <c r="K454" s="5"/>
      <c r="L454" s="5"/>
      <c r="N454" s="63"/>
      <c r="O454" s="63"/>
      <c r="P454" s="63"/>
      <c r="Q454" s="63"/>
    </row>
    <row r="455" spans="3:17" ht="18.75">
      <c r="C455" s="5"/>
      <c r="D455" s="5"/>
      <c r="E455" s="5"/>
      <c r="F455" s="5"/>
      <c r="G455" s="5"/>
      <c r="H455" s="5"/>
      <c r="I455" s="5"/>
      <c r="J455" s="5"/>
      <c r="K455" s="5"/>
      <c r="L455" s="5"/>
      <c r="N455" s="63"/>
      <c r="O455" s="63"/>
      <c r="P455" s="63"/>
      <c r="Q455" s="63"/>
    </row>
    <row r="456" spans="3:17" ht="18.75">
      <c r="C456" s="5"/>
      <c r="D456" s="5"/>
      <c r="E456" s="5"/>
      <c r="F456" s="5"/>
      <c r="G456" s="5"/>
      <c r="H456" s="5"/>
      <c r="I456" s="5"/>
      <c r="J456" s="5"/>
      <c r="K456" s="5"/>
      <c r="L456" s="5"/>
      <c r="N456" s="63"/>
      <c r="O456" s="63"/>
      <c r="P456" s="63"/>
      <c r="Q456" s="63"/>
    </row>
    <row r="457" spans="3:17" ht="18.75">
      <c r="C457" s="5"/>
      <c r="D457" s="5"/>
      <c r="E457" s="5"/>
      <c r="F457" s="5"/>
      <c r="G457" s="5"/>
      <c r="H457" s="5"/>
      <c r="I457" s="5"/>
      <c r="J457" s="5"/>
      <c r="K457" s="5"/>
      <c r="L457" s="5"/>
      <c r="N457" s="63"/>
      <c r="O457" s="63"/>
      <c r="P457" s="63"/>
      <c r="Q457" s="63"/>
    </row>
    <row r="458" spans="3:17" ht="18.75">
      <c r="C458" s="5"/>
      <c r="D458" s="5"/>
      <c r="E458" s="5"/>
      <c r="F458" s="5"/>
      <c r="G458" s="5"/>
      <c r="H458" s="5"/>
      <c r="I458" s="5"/>
      <c r="J458" s="5"/>
      <c r="K458" s="5"/>
      <c r="L458" s="5"/>
      <c r="N458" s="63"/>
      <c r="O458" s="63"/>
      <c r="P458" s="63"/>
      <c r="Q458" s="63"/>
    </row>
    <row r="459" spans="3:17" ht="18.75">
      <c r="C459" s="5"/>
      <c r="D459" s="5"/>
      <c r="E459" s="5"/>
      <c r="F459" s="5"/>
      <c r="G459" s="5"/>
      <c r="H459" s="5"/>
      <c r="I459" s="5"/>
      <c r="J459" s="5"/>
      <c r="K459" s="5"/>
      <c r="L459" s="5"/>
      <c r="N459" s="63"/>
      <c r="O459" s="63"/>
      <c r="P459" s="63"/>
      <c r="Q459" s="63"/>
    </row>
    <row r="460" spans="3:17" ht="18.75">
      <c r="C460" s="5"/>
      <c r="D460" s="5"/>
      <c r="E460" s="5"/>
      <c r="F460" s="5"/>
      <c r="G460" s="5"/>
      <c r="H460" s="5"/>
      <c r="I460" s="5"/>
      <c r="J460" s="5"/>
      <c r="K460" s="5"/>
      <c r="L460" s="5"/>
      <c r="N460" s="63"/>
      <c r="O460" s="63"/>
      <c r="P460" s="63"/>
      <c r="Q460" s="63"/>
    </row>
    <row r="461" spans="3:17" s="227" customFormat="1" ht="18.75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270"/>
      <c r="N461" s="64"/>
      <c r="O461" s="64"/>
      <c r="P461" s="64"/>
      <c r="Q461" s="64"/>
    </row>
    <row r="462" spans="3:17" ht="18.75">
      <c r="C462" s="5"/>
      <c r="D462" s="5"/>
      <c r="E462" s="5"/>
      <c r="F462" s="5"/>
      <c r="G462" s="5"/>
      <c r="H462" s="5"/>
      <c r="I462" s="5"/>
      <c r="J462" s="5"/>
      <c r="K462" s="5"/>
      <c r="L462" s="5"/>
      <c r="N462" s="63"/>
      <c r="O462" s="63"/>
      <c r="P462" s="63"/>
      <c r="Q462" s="63"/>
    </row>
    <row r="463" spans="3:17" ht="18.75">
      <c r="C463" s="5"/>
      <c r="D463" s="5"/>
      <c r="E463" s="5"/>
      <c r="F463" s="5"/>
      <c r="G463" s="5"/>
      <c r="H463" s="5"/>
      <c r="I463" s="5"/>
      <c r="J463" s="5"/>
      <c r="K463" s="5"/>
      <c r="L463" s="5"/>
      <c r="N463" s="63"/>
      <c r="O463" s="63"/>
      <c r="P463" s="63"/>
      <c r="Q463" s="63"/>
    </row>
    <row r="464" spans="3:17" ht="18.75">
      <c r="C464" s="5"/>
      <c r="D464" s="5"/>
      <c r="E464" s="5"/>
      <c r="F464" s="5"/>
      <c r="G464" s="5"/>
      <c r="H464" s="5"/>
      <c r="I464" s="5"/>
      <c r="J464" s="5"/>
      <c r="K464" s="5"/>
      <c r="L464" s="5"/>
      <c r="N464" s="63"/>
      <c r="O464" s="63"/>
      <c r="P464" s="63"/>
      <c r="Q464" s="63"/>
    </row>
    <row r="465" spans="3:17" ht="18.75">
      <c r="C465" s="5"/>
      <c r="D465" s="5"/>
      <c r="E465" s="5"/>
      <c r="F465" s="5"/>
      <c r="G465" s="5"/>
      <c r="H465" s="5"/>
      <c r="I465" s="5"/>
      <c r="J465" s="5"/>
      <c r="K465" s="5"/>
      <c r="L465" s="5"/>
      <c r="N465" s="63"/>
      <c r="O465" s="63"/>
      <c r="P465" s="63"/>
      <c r="Q465" s="63"/>
    </row>
    <row r="466" spans="3:17" ht="18.75">
      <c r="C466" s="5"/>
      <c r="D466" s="5"/>
      <c r="E466" s="5"/>
      <c r="F466" s="5"/>
      <c r="G466" s="5"/>
      <c r="H466" s="5"/>
      <c r="I466" s="5"/>
      <c r="J466" s="5"/>
      <c r="K466" s="5"/>
      <c r="L466" s="5"/>
      <c r="N466" s="63"/>
      <c r="O466" s="63"/>
      <c r="P466" s="63"/>
      <c r="Q466" s="63"/>
    </row>
    <row r="467" spans="3:17" ht="18.75">
      <c r="C467" s="5"/>
      <c r="D467" s="5"/>
      <c r="E467" s="5"/>
      <c r="F467" s="5"/>
      <c r="G467" s="5"/>
      <c r="H467" s="5"/>
      <c r="I467" s="5"/>
      <c r="J467" s="5"/>
      <c r="K467" s="5"/>
      <c r="L467" s="5"/>
      <c r="N467" s="63"/>
      <c r="O467" s="63"/>
      <c r="P467" s="63"/>
      <c r="Q467" s="63"/>
    </row>
    <row r="468" spans="3:17" ht="18.75">
      <c r="C468" s="5"/>
      <c r="D468" s="5"/>
      <c r="E468" s="5"/>
      <c r="F468" s="5"/>
      <c r="G468" s="5"/>
      <c r="H468" s="5"/>
      <c r="I468" s="5"/>
      <c r="J468" s="5"/>
      <c r="K468" s="5"/>
      <c r="L468" s="5"/>
      <c r="N468" s="63"/>
      <c r="O468" s="63"/>
      <c r="P468" s="63"/>
      <c r="Q468" s="63"/>
    </row>
    <row r="469" spans="3:17" ht="18.75">
      <c r="C469" s="5"/>
      <c r="D469" s="5"/>
      <c r="E469" s="5"/>
      <c r="F469" s="5"/>
      <c r="G469" s="5"/>
      <c r="H469" s="5"/>
      <c r="I469" s="5"/>
      <c r="J469" s="5"/>
      <c r="K469" s="5"/>
      <c r="L469" s="5"/>
      <c r="N469" s="63"/>
      <c r="O469" s="63"/>
      <c r="P469" s="63"/>
      <c r="Q469" s="63"/>
    </row>
    <row r="470" spans="3:17" ht="18.75">
      <c r="C470" s="5"/>
      <c r="D470" s="5"/>
      <c r="E470" s="5"/>
      <c r="F470" s="5"/>
      <c r="G470" s="5"/>
      <c r="H470" s="5"/>
      <c r="I470" s="5"/>
      <c r="J470" s="5"/>
      <c r="K470" s="5"/>
      <c r="L470" s="5"/>
      <c r="N470" s="63"/>
      <c r="O470" s="63"/>
      <c r="P470" s="63"/>
      <c r="Q470" s="63"/>
    </row>
    <row r="471" spans="3:17" ht="18.75">
      <c r="C471" s="5"/>
      <c r="D471" s="5"/>
      <c r="E471" s="5"/>
      <c r="F471" s="5"/>
      <c r="G471" s="5"/>
      <c r="H471" s="5"/>
      <c r="I471" s="5"/>
      <c r="J471" s="5"/>
      <c r="K471" s="5"/>
      <c r="L471" s="5"/>
      <c r="N471" s="63"/>
      <c r="O471" s="63"/>
      <c r="P471" s="63"/>
      <c r="Q471" s="63"/>
    </row>
    <row r="472" spans="3:17" ht="18.75">
      <c r="C472" s="5"/>
      <c r="D472" s="5"/>
      <c r="E472" s="5"/>
      <c r="F472" s="5"/>
      <c r="G472" s="5"/>
      <c r="H472" s="5"/>
      <c r="I472" s="5"/>
      <c r="J472" s="5"/>
      <c r="K472" s="5"/>
      <c r="L472" s="5"/>
      <c r="N472" s="63"/>
      <c r="O472" s="63"/>
      <c r="P472" s="63"/>
      <c r="Q472" s="63"/>
    </row>
    <row r="473" spans="3:17" ht="18.75">
      <c r="C473" s="5"/>
      <c r="D473" s="5"/>
      <c r="E473" s="5"/>
      <c r="F473" s="5"/>
      <c r="G473" s="5"/>
      <c r="H473" s="5"/>
      <c r="I473" s="5"/>
      <c r="J473" s="5"/>
      <c r="K473" s="5"/>
      <c r="L473" s="5"/>
      <c r="N473" s="63"/>
      <c r="O473" s="63"/>
      <c r="P473" s="63"/>
      <c r="Q473" s="63"/>
    </row>
    <row r="474" spans="3:17" ht="18.75">
      <c r="C474" s="5"/>
      <c r="D474" s="5"/>
      <c r="E474" s="5"/>
      <c r="F474" s="5"/>
      <c r="G474" s="5"/>
      <c r="H474" s="5"/>
      <c r="I474" s="5"/>
      <c r="J474" s="5"/>
      <c r="K474" s="5"/>
      <c r="L474" s="5"/>
      <c r="N474" s="63"/>
      <c r="O474" s="63"/>
      <c r="P474" s="63"/>
      <c r="Q474" s="63"/>
    </row>
    <row r="475" spans="3:17" ht="18.75">
      <c r="C475" s="5"/>
      <c r="D475" s="5"/>
      <c r="E475" s="5"/>
      <c r="F475" s="5"/>
      <c r="G475" s="5"/>
      <c r="H475" s="5"/>
      <c r="I475" s="5"/>
      <c r="J475" s="5"/>
      <c r="K475" s="5"/>
      <c r="L475" s="5"/>
      <c r="N475" s="63"/>
      <c r="O475" s="63"/>
      <c r="P475" s="63"/>
      <c r="Q475" s="63"/>
    </row>
    <row r="476" spans="3:17" ht="18.75">
      <c r="C476" s="5"/>
      <c r="D476" s="5"/>
      <c r="E476" s="5"/>
      <c r="F476" s="5"/>
      <c r="G476" s="5"/>
      <c r="H476" s="5"/>
      <c r="I476" s="5"/>
      <c r="J476" s="5"/>
      <c r="K476" s="5"/>
      <c r="L476" s="5"/>
      <c r="N476" s="63"/>
      <c r="O476" s="63"/>
      <c r="P476" s="63"/>
      <c r="Q476" s="63"/>
    </row>
    <row r="477" spans="3:17" ht="18.75">
      <c r="C477" s="5"/>
      <c r="D477" s="5"/>
      <c r="E477" s="5"/>
      <c r="F477" s="5"/>
      <c r="G477" s="5"/>
      <c r="H477" s="5"/>
      <c r="I477" s="5"/>
      <c r="J477" s="5"/>
      <c r="K477" s="5"/>
      <c r="L477" s="5"/>
      <c r="N477" s="63"/>
      <c r="O477" s="63"/>
      <c r="P477" s="63"/>
      <c r="Q477" s="63"/>
    </row>
    <row r="478" spans="3:17" ht="18.75">
      <c r="C478" s="5"/>
      <c r="D478" s="5"/>
      <c r="E478" s="5"/>
      <c r="F478" s="5"/>
      <c r="G478" s="5"/>
      <c r="H478" s="5"/>
      <c r="I478" s="5"/>
      <c r="J478" s="5"/>
      <c r="K478" s="5"/>
      <c r="L478" s="5"/>
      <c r="N478" s="63"/>
      <c r="O478" s="63"/>
      <c r="P478" s="63"/>
      <c r="Q478" s="63"/>
    </row>
    <row r="479" spans="3:17" ht="18.75">
      <c r="C479" s="5"/>
      <c r="D479" s="5"/>
      <c r="E479" s="5"/>
      <c r="F479" s="5"/>
      <c r="G479" s="5"/>
      <c r="H479" s="5"/>
      <c r="I479" s="5"/>
      <c r="J479" s="5"/>
      <c r="K479" s="5"/>
      <c r="L479" s="5"/>
      <c r="N479" s="63"/>
      <c r="O479" s="63"/>
      <c r="P479" s="63"/>
      <c r="Q479" s="63"/>
    </row>
    <row r="480" spans="3:17" ht="18.75">
      <c r="C480" s="5"/>
      <c r="D480" s="5"/>
      <c r="E480" s="5"/>
      <c r="F480" s="5"/>
      <c r="G480" s="5"/>
      <c r="H480" s="5"/>
      <c r="I480" s="5"/>
      <c r="J480" s="5"/>
      <c r="K480" s="5"/>
      <c r="L480" s="5"/>
      <c r="N480" s="63"/>
      <c r="O480" s="63"/>
      <c r="P480" s="63"/>
      <c r="Q480" s="63"/>
    </row>
    <row r="481" spans="3:17" ht="18.75">
      <c r="C481" s="5"/>
      <c r="D481" s="5"/>
      <c r="E481" s="5"/>
      <c r="F481" s="5"/>
      <c r="G481" s="5"/>
      <c r="H481" s="5"/>
      <c r="I481" s="5"/>
      <c r="J481" s="5"/>
      <c r="K481" s="5"/>
      <c r="L481" s="5"/>
      <c r="N481" s="63"/>
      <c r="O481" s="63"/>
      <c r="P481" s="63"/>
      <c r="Q481" s="63"/>
    </row>
    <row r="482" spans="3:17" ht="18.75">
      <c r="C482" s="5"/>
      <c r="D482" s="5"/>
      <c r="E482" s="5"/>
      <c r="F482" s="5"/>
      <c r="G482" s="5"/>
      <c r="H482" s="5"/>
      <c r="I482" s="5"/>
      <c r="J482" s="5"/>
      <c r="K482" s="5"/>
      <c r="L482" s="5"/>
      <c r="N482" s="63"/>
      <c r="O482" s="63"/>
      <c r="P482" s="63"/>
      <c r="Q482" s="63"/>
    </row>
    <row r="483" spans="3:17" ht="18.75">
      <c r="C483" s="5"/>
      <c r="D483" s="5"/>
      <c r="E483" s="5"/>
      <c r="F483" s="5"/>
      <c r="G483" s="5"/>
      <c r="H483" s="5"/>
      <c r="I483" s="5"/>
      <c r="J483" s="5"/>
      <c r="K483" s="5"/>
      <c r="L483" s="5"/>
      <c r="N483" s="63"/>
      <c r="O483" s="63"/>
      <c r="P483" s="63"/>
      <c r="Q483" s="63"/>
    </row>
    <row r="484" spans="3:17" ht="18.75">
      <c r="C484" s="5"/>
      <c r="D484" s="5"/>
      <c r="E484" s="5"/>
      <c r="F484" s="5"/>
      <c r="G484" s="5"/>
      <c r="H484" s="5"/>
      <c r="I484" s="5"/>
      <c r="J484" s="5"/>
      <c r="K484" s="5"/>
      <c r="L484" s="5"/>
      <c r="N484" s="63"/>
      <c r="O484" s="63"/>
      <c r="P484" s="63"/>
      <c r="Q484" s="63"/>
    </row>
    <row r="485" spans="3:17" ht="18.75">
      <c r="C485" s="5"/>
      <c r="D485" s="5"/>
      <c r="E485" s="5"/>
      <c r="F485" s="5"/>
      <c r="G485" s="5"/>
      <c r="H485" s="5"/>
      <c r="I485" s="5"/>
      <c r="J485" s="5"/>
      <c r="K485" s="5"/>
      <c r="L485" s="5"/>
      <c r="N485" s="63"/>
      <c r="O485" s="63"/>
      <c r="P485" s="63"/>
      <c r="Q485" s="63"/>
    </row>
    <row r="486" spans="3:17" ht="18.75">
      <c r="C486" s="5"/>
      <c r="D486" s="5"/>
      <c r="E486" s="5"/>
      <c r="F486" s="5"/>
      <c r="G486" s="5"/>
      <c r="H486" s="5"/>
      <c r="I486" s="5"/>
      <c r="J486" s="5"/>
      <c r="K486" s="5"/>
      <c r="L486" s="5"/>
      <c r="N486" s="63"/>
      <c r="O486" s="63"/>
      <c r="P486" s="63"/>
      <c r="Q486" s="63"/>
    </row>
    <row r="487" spans="3:17" ht="18.75">
      <c r="C487" s="5"/>
      <c r="D487" s="5"/>
      <c r="E487" s="5"/>
      <c r="F487" s="5"/>
      <c r="G487" s="5"/>
      <c r="H487" s="5"/>
      <c r="I487" s="5"/>
      <c r="J487" s="5"/>
      <c r="K487" s="5"/>
      <c r="L487" s="5"/>
      <c r="N487" s="63"/>
      <c r="O487" s="63"/>
      <c r="P487" s="63"/>
      <c r="Q487" s="63"/>
    </row>
    <row r="488" spans="3:17" ht="18.75">
      <c r="C488" s="5"/>
      <c r="D488" s="5"/>
      <c r="E488" s="5"/>
      <c r="F488" s="5"/>
      <c r="G488" s="5"/>
      <c r="H488" s="5"/>
      <c r="I488" s="5"/>
      <c r="J488" s="5"/>
      <c r="K488" s="5"/>
      <c r="L488" s="5"/>
      <c r="N488" s="63"/>
      <c r="O488" s="63"/>
      <c r="P488" s="63"/>
      <c r="Q488" s="63"/>
    </row>
    <row r="489" spans="3:17" ht="18.75">
      <c r="C489" s="5"/>
      <c r="D489" s="5"/>
      <c r="E489" s="5"/>
      <c r="F489" s="5"/>
      <c r="G489" s="5"/>
      <c r="H489" s="5"/>
      <c r="I489" s="5"/>
      <c r="J489" s="5"/>
      <c r="K489" s="5"/>
      <c r="L489" s="5"/>
      <c r="N489" s="63"/>
      <c r="O489" s="63"/>
      <c r="P489" s="63"/>
      <c r="Q489" s="63"/>
    </row>
    <row r="490" spans="3:17" ht="18.75">
      <c r="C490" s="5"/>
      <c r="D490" s="5"/>
      <c r="E490" s="5"/>
      <c r="F490" s="5"/>
      <c r="G490" s="5"/>
      <c r="H490" s="5"/>
      <c r="I490" s="5"/>
      <c r="J490" s="5"/>
      <c r="K490" s="5"/>
      <c r="L490" s="5"/>
      <c r="N490" s="63"/>
      <c r="O490" s="63"/>
      <c r="P490" s="63"/>
      <c r="Q490" s="63"/>
    </row>
    <row r="491" spans="3:17" ht="18.75">
      <c r="C491" s="5"/>
      <c r="D491" s="5"/>
      <c r="E491" s="5"/>
      <c r="F491" s="5"/>
      <c r="G491" s="5"/>
      <c r="H491" s="5"/>
      <c r="I491" s="5"/>
      <c r="J491" s="5"/>
      <c r="K491" s="5"/>
      <c r="L491" s="5"/>
      <c r="N491" s="63"/>
      <c r="O491" s="63"/>
      <c r="P491" s="63"/>
      <c r="Q491" s="63"/>
    </row>
    <row r="492" spans="3:17" ht="18.75">
      <c r="C492" s="5"/>
      <c r="D492" s="5"/>
      <c r="E492" s="5"/>
      <c r="F492" s="5"/>
      <c r="G492" s="5"/>
      <c r="H492" s="5"/>
      <c r="I492" s="5"/>
      <c r="J492" s="5"/>
      <c r="K492" s="5"/>
      <c r="L492" s="5"/>
      <c r="N492" s="63"/>
      <c r="O492" s="63"/>
      <c r="P492" s="63"/>
      <c r="Q492" s="63"/>
    </row>
    <row r="493" spans="3:17" ht="18.75">
      <c r="C493" s="5"/>
      <c r="D493" s="5"/>
      <c r="E493" s="5"/>
      <c r="F493" s="5"/>
      <c r="G493" s="5"/>
      <c r="H493" s="5"/>
      <c r="I493" s="5"/>
      <c r="J493" s="5"/>
      <c r="K493" s="5"/>
      <c r="L493" s="5"/>
      <c r="N493" s="63"/>
      <c r="O493" s="63"/>
      <c r="P493" s="63"/>
      <c r="Q493" s="63"/>
    </row>
    <row r="494" spans="3:17" ht="18.75">
      <c r="C494" s="5"/>
      <c r="D494" s="5"/>
      <c r="E494" s="5"/>
      <c r="F494" s="5"/>
      <c r="G494" s="5"/>
      <c r="H494" s="5"/>
      <c r="I494" s="5"/>
      <c r="J494" s="5"/>
      <c r="K494" s="5"/>
      <c r="L494" s="5"/>
      <c r="N494" s="63"/>
      <c r="O494" s="63"/>
      <c r="P494" s="63"/>
      <c r="Q494" s="63"/>
    </row>
    <row r="495" spans="3:17" ht="18.75">
      <c r="C495" s="5"/>
      <c r="D495" s="5"/>
      <c r="E495" s="5"/>
      <c r="F495" s="5"/>
      <c r="G495" s="5"/>
      <c r="H495" s="5"/>
      <c r="I495" s="5"/>
      <c r="J495" s="5"/>
      <c r="K495" s="5"/>
      <c r="L495" s="5"/>
      <c r="N495" s="63"/>
      <c r="O495" s="63"/>
      <c r="P495" s="63"/>
      <c r="Q495" s="63"/>
    </row>
    <row r="496" spans="3:17" ht="18.75">
      <c r="C496" s="5"/>
      <c r="D496" s="5"/>
      <c r="E496" s="5"/>
      <c r="F496" s="5"/>
      <c r="G496" s="5"/>
      <c r="H496" s="5"/>
      <c r="I496" s="5"/>
      <c r="J496" s="5"/>
      <c r="K496" s="5"/>
      <c r="L496" s="5"/>
      <c r="N496" s="63"/>
      <c r="O496" s="63"/>
      <c r="P496" s="63"/>
      <c r="Q496" s="63"/>
    </row>
    <row r="497" spans="3:17" ht="18.75">
      <c r="C497" s="5"/>
      <c r="D497" s="5"/>
      <c r="E497" s="5"/>
      <c r="F497" s="5"/>
      <c r="G497" s="5"/>
      <c r="H497" s="5"/>
      <c r="I497" s="5"/>
      <c r="J497" s="5"/>
      <c r="K497" s="5"/>
      <c r="L497" s="5"/>
      <c r="N497" s="63"/>
      <c r="O497" s="63"/>
      <c r="P497" s="63"/>
      <c r="Q497" s="63"/>
    </row>
    <row r="498" spans="3:17" ht="18.75">
      <c r="C498" s="5"/>
      <c r="E498" s="5"/>
      <c r="F498" s="5"/>
      <c r="G498" s="5"/>
      <c r="H498" s="5"/>
      <c r="I498" s="5"/>
      <c r="J498" s="5"/>
      <c r="K498" s="5"/>
      <c r="L498" s="5"/>
      <c r="N498" s="63"/>
      <c r="O498" s="63"/>
      <c r="P498" s="63"/>
      <c r="Q498" s="63"/>
    </row>
    <row r="499" spans="3:17" ht="18.75">
      <c r="C499" s="5"/>
      <c r="E499" s="5"/>
      <c r="F499" s="5"/>
      <c r="G499" s="5"/>
      <c r="H499" s="5"/>
      <c r="I499" s="5"/>
      <c r="J499" s="5"/>
      <c r="K499" s="5"/>
      <c r="L499" s="5"/>
      <c r="N499" s="63"/>
      <c r="O499" s="63"/>
      <c r="P499" s="63"/>
      <c r="Q499" s="63"/>
    </row>
    <row r="500" spans="3:17" ht="18.75">
      <c r="C500" s="5"/>
      <c r="E500" s="5"/>
      <c r="F500" s="5"/>
      <c r="G500" s="5"/>
      <c r="H500" s="5"/>
      <c r="I500" s="5"/>
      <c r="J500" s="5"/>
      <c r="K500" s="5"/>
      <c r="L500" s="5"/>
      <c r="N500" s="63"/>
      <c r="O500" s="63"/>
      <c r="P500" s="63"/>
      <c r="Q500" s="63"/>
    </row>
    <row r="501" spans="3:17" ht="18.75">
      <c r="C501" s="5"/>
      <c r="E501" s="5"/>
      <c r="F501" s="5"/>
      <c r="G501" s="5"/>
      <c r="H501" s="5"/>
      <c r="I501" s="5"/>
      <c r="J501" s="5"/>
      <c r="K501" s="5"/>
      <c r="L501" s="5"/>
      <c r="N501" s="63"/>
      <c r="O501" s="63"/>
      <c r="P501" s="63"/>
      <c r="Q501" s="63"/>
    </row>
    <row r="502" spans="3:17" ht="18.75">
      <c r="C502" s="5"/>
      <c r="E502" s="5"/>
      <c r="F502" s="5"/>
      <c r="G502" s="5"/>
      <c r="H502" s="5"/>
      <c r="I502" s="5"/>
      <c r="J502" s="5"/>
      <c r="K502" s="5"/>
      <c r="L502" s="5"/>
      <c r="N502" s="63"/>
      <c r="O502" s="63"/>
      <c r="P502" s="63"/>
      <c r="Q502" s="63"/>
    </row>
    <row r="503" spans="3:17" ht="18.75">
      <c r="C503" s="5"/>
      <c r="E503" s="5"/>
      <c r="F503" s="5"/>
      <c r="G503" s="5"/>
      <c r="H503" s="5"/>
      <c r="I503" s="5"/>
      <c r="J503" s="5"/>
      <c r="K503" s="5"/>
      <c r="L503" s="5"/>
      <c r="N503" s="63"/>
      <c r="O503" s="63"/>
      <c r="P503" s="63"/>
      <c r="Q503" s="63"/>
    </row>
    <row r="504" spans="3:17" ht="18.75">
      <c r="C504" s="5"/>
      <c r="E504" s="5"/>
      <c r="F504" s="5"/>
      <c r="G504" s="5"/>
      <c r="H504" s="5"/>
      <c r="I504" s="5"/>
      <c r="J504" s="5"/>
      <c r="K504" s="5"/>
      <c r="L504" s="5"/>
      <c r="N504" s="63"/>
      <c r="O504" s="63"/>
      <c r="P504" s="63"/>
      <c r="Q504" s="63"/>
    </row>
    <row r="505" spans="3:17" ht="18.75">
      <c r="C505" s="5"/>
      <c r="E505" s="5"/>
      <c r="F505" s="5"/>
      <c r="G505" s="5"/>
      <c r="H505" s="5"/>
      <c r="I505" s="5"/>
      <c r="J505" s="5"/>
      <c r="K505" s="5"/>
      <c r="L505" s="5"/>
      <c r="N505" s="63"/>
      <c r="O505" s="63"/>
      <c r="P505" s="63"/>
      <c r="Q505" s="63"/>
    </row>
    <row r="506" spans="3:17" ht="18.75">
      <c r="C506" s="5"/>
      <c r="E506" s="5"/>
      <c r="F506" s="5"/>
      <c r="G506" s="5"/>
      <c r="H506" s="5"/>
      <c r="I506" s="5"/>
      <c r="J506" s="5"/>
      <c r="K506" s="5"/>
      <c r="L506" s="5"/>
      <c r="N506" s="63"/>
      <c r="O506" s="63"/>
      <c r="P506" s="63"/>
      <c r="Q506" s="63"/>
    </row>
    <row r="507" spans="3:17" ht="18.75">
      <c r="C507" s="5"/>
      <c r="E507" s="5"/>
      <c r="F507" s="5"/>
      <c r="G507" s="5"/>
      <c r="H507" s="5"/>
      <c r="I507" s="5"/>
      <c r="J507" s="5"/>
      <c r="K507" s="5"/>
      <c r="L507" s="5"/>
      <c r="N507" s="63"/>
      <c r="O507" s="63"/>
      <c r="P507" s="63"/>
      <c r="Q507" s="63"/>
    </row>
    <row r="508" spans="3:17" ht="18.75">
      <c r="C508" s="5"/>
      <c r="E508" s="5"/>
      <c r="F508" s="5"/>
      <c r="G508" s="5"/>
      <c r="H508" s="5"/>
      <c r="I508" s="5"/>
      <c r="J508" s="5"/>
      <c r="K508" s="5"/>
      <c r="L508" s="5"/>
      <c r="N508" s="63"/>
      <c r="O508" s="63"/>
      <c r="P508" s="63"/>
      <c r="Q508" s="63"/>
    </row>
    <row r="509" spans="3:17" ht="18.75">
      <c r="C509" s="5"/>
      <c r="E509" s="5"/>
      <c r="F509" s="5"/>
      <c r="G509" s="5"/>
      <c r="H509" s="5"/>
      <c r="I509" s="5"/>
      <c r="J509" s="5"/>
      <c r="K509" s="5"/>
      <c r="L509" s="5"/>
      <c r="N509" s="63"/>
      <c r="O509" s="63"/>
      <c r="P509" s="63"/>
      <c r="Q509" s="63"/>
    </row>
    <row r="510" spans="3:17" ht="18.75">
      <c r="C510" s="5"/>
      <c r="E510" s="5"/>
      <c r="F510" s="5"/>
      <c r="G510" s="5"/>
      <c r="H510" s="5"/>
      <c r="I510" s="5"/>
      <c r="J510" s="5"/>
      <c r="K510" s="5"/>
      <c r="L510" s="5"/>
      <c r="N510" s="63"/>
      <c r="O510" s="63"/>
      <c r="P510" s="63"/>
      <c r="Q510" s="63"/>
    </row>
    <row r="511" spans="3:17" ht="18.75">
      <c r="C511" s="5"/>
      <c r="E511" s="5"/>
      <c r="F511" s="5"/>
      <c r="G511" s="5"/>
      <c r="H511" s="5"/>
      <c r="I511" s="5"/>
      <c r="J511" s="5"/>
      <c r="K511" s="5"/>
      <c r="L511" s="5"/>
      <c r="N511" s="63"/>
      <c r="O511" s="63"/>
      <c r="P511" s="63"/>
      <c r="Q511" s="63"/>
    </row>
    <row r="512" spans="3:17" ht="18.75">
      <c r="C512" s="5"/>
      <c r="E512" s="5"/>
      <c r="F512" s="5"/>
      <c r="G512" s="5"/>
      <c r="H512" s="5"/>
      <c r="I512" s="5"/>
      <c r="J512" s="5"/>
      <c r="K512" s="5"/>
      <c r="L512" s="5"/>
      <c r="N512" s="63"/>
      <c r="O512" s="63"/>
      <c r="P512" s="63"/>
      <c r="Q512" s="63"/>
    </row>
    <row r="513" spans="3:17" ht="18.75">
      <c r="C513" s="5"/>
      <c r="E513" s="5"/>
      <c r="F513" s="5"/>
      <c r="G513" s="5"/>
      <c r="H513" s="5"/>
      <c r="I513" s="5"/>
      <c r="J513" s="5"/>
      <c r="K513" s="5"/>
      <c r="L513" s="5"/>
      <c r="N513" s="63"/>
      <c r="O513" s="63"/>
      <c r="P513" s="63"/>
      <c r="Q513" s="63"/>
    </row>
    <row r="514" spans="3:17" ht="18.75">
      <c r="C514" s="5"/>
      <c r="E514" s="5"/>
      <c r="F514" s="5"/>
      <c r="G514" s="5"/>
      <c r="H514" s="5"/>
      <c r="I514" s="5"/>
      <c r="J514" s="5"/>
      <c r="K514" s="5"/>
      <c r="L514" s="5"/>
      <c r="N514" s="63"/>
      <c r="O514" s="63"/>
      <c r="P514" s="63"/>
      <c r="Q514" s="63"/>
    </row>
    <row r="515" spans="3:17" ht="18.75">
      <c r="C515" s="5"/>
      <c r="E515" s="5"/>
      <c r="F515" s="5"/>
      <c r="G515" s="5"/>
      <c r="H515" s="5"/>
      <c r="I515" s="5"/>
      <c r="J515" s="5"/>
      <c r="K515" s="5"/>
      <c r="L515" s="5"/>
      <c r="N515" s="63"/>
      <c r="O515" s="63"/>
      <c r="P515" s="63"/>
      <c r="Q515" s="63"/>
    </row>
    <row r="516" spans="3:17" ht="18.75">
      <c r="C516" s="5"/>
      <c r="E516" s="5"/>
      <c r="F516" s="5"/>
      <c r="G516" s="5"/>
      <c r="H516" s="5"/>
      <c r="I516" s="5"/>
      <c r="J516" s="5"/>
      <c r="K516" s="5"/>
      <c r="L516" s="5"/>
      <c r="N516" s="63"/>
      <c r="O516" s="63"/>
      <c r="P516" s="63"/>
      <c r="Q516" s="63"/>
    </row>
    <row r="517" spans="3:17" ht="18.75">
      <c r="C517" s="5"/>
      <c r="E517" s="5"/>
      <c r="F517" s="5"/>
      <c r="G517" s="5"/>
      <c r="H517" s="5"/>
      <c r="I517" s="5"/>
      <c r="J517" s="5"/>
      <c r="K517" s="5"/>
      <c r="L517" s="5"/>
      <c r="N517" s="63"/>
      <c r="O517" s="63"/>
      <c r="P517" s="63"/>
      <c r="Q517" s="63"/>
    </row>
    <row r="518" spans="3:17" ht="18.75">
      <c r="C518" s="5"/>
      <c r="E518" s="5"/>
      <c r="F518" s="5"/>
      <c r="G518" s="5"/>
      <c r="H518" s="5"/>
      <c r="I518" s="5"/>
      <c r="J518" s="5"/>
      <c r="K518" s="5"/>
      <c r="L518" s="5"/>
      <c r="N518" s="63"/>
      <c r="O518" s="63"/>
      <c r="P518" s="63"/>
      <c r="Q518" s="63"/>
    </row>
    <row r="519" spans="3:17" ht="18.75">
      <c r="C519" s="5"/>
      <c r="E519" s="5"/>
      <c r="F519" s="5"/>
      <c r="G519" s="5"/>
      <c r="H519" s="5"/>
      <c r="I519" s="5"/>
      <c r="J519" s="5"/>
      <c r="K519" s="5"/>
      <c r="L519" s="5"/>
      <c r="N519" s="63"/>
      <c r="O519" s="63"/>
      <c r="P519" s="63"/>
      <c r="Q519" s="63"/>
    </row>
    <row r="520" spans="3:17" ht="18.75">
      <c r="C520" s="5"/>
      <c r="E520" s="5"/>
      <c r="F520" s="5"/>
      <c r="G520" s="5"/>
      <c r="H520" s="5"/>
      <c r="I520" s="5"/>
      <c r="J520" s="5"/>
      <c r="K520" s="5"/>
      <c r="L520" s="5"/>
      <c r="N520" s="63"/>
      <c r="O520" s="63"/>
      <c r="P520" s="63"/>
      <c r="Q520" s="63"/>
    </row>
    <row r="521" spans="3:17" ht="18.75">
      <c r="C521" s="5"/>
      <c r="E521" s="5"/>
      <c r="F521" s="5"/>
      <c r="G521" s="5"/>
      <c r="H521" s="5"/>
      <c r="I521" s="5"/>
      <c r="J521" s="5"/>
      <c r="K521" s="5"/>
      <c r="L521" s="5"/>
      <c r="N521" s="63"/>
      <c r="O521" s="63"/>
      <c r="P521" s="63"/>
      <c r="Q521" s="63"/>
    </row>
    <row r="522" spans="3:17" ht="18.75">
      <c r="C522" s="5"/>
      <c r="E522" s="5"/>
      <c r="F522" s="5"/>
      <c r="G522" s="5"/>
      <c r="H522" s="5"/>
      <c r="I522" s="5"/>
      <c r="J522" s="5"/>
      <c r="K522" s="5"/>
      <c r="L522" s="5"/>
      <c r="N522" s="63"/>
      <c r="O522" s="63"/>
      <c r="P522" s="63"/>
      <c r="Q522" s="63"/>
    </row>
    <row r="523" spans="3:17" ht="18.75">
      <c r="C523" s="5"/>
      <c r="E523" s="5"/>
      <c r="F523" s="5"/>
      <c r="G523" s="5"/>
      <c r="H523" s="5"/>
      <c r="I523" s="5"/>
      <c r="J523" s="5"/>
      <c r="K523" s="5"/>
      <c r="L523" s="5"/>
      <c r="N523" s="63"/>
      <c r="O523" s="63"/>
      <c r="P523" s="63"/>
      <c r="Q523" s="63"/>
    </row>
    <row r="524" spans="3:17" ht="18.75">
      <c r="C524" s="5"/>
      <c r="E524" s="5"/>
      <c r="F524" s="5"/>
      <c r="G524" s="5"/>
      <c r="H524" s="5"/>
      <c r="I524" s="5"/>
      <c r="J524" s="5"/>
      <c r="K524" s="5"/>
      <c r="L524" s="5"/>
      <c r="N524" s="63"/>
      <c r="O524" s="63"/>
      <c r="P524" s="63"/>
      <c r="Q524" s="63"/>
    </row>
    <row r="525" spans="3:17" ht="18.75">
      <c r="C525" s="5"/>
      <c r="E525" s="5"/>
      <c r="F525" s="5"/>
      <c r="G525" s="5"/>
      <c r="H525" s="5"/>
      <c r="I525" s="5"/>
      <c r="J525" s="5"/>
      <c r="K525" s="5"/>
      <c r="L525" s="5"/>
      <c r="N525" s="63"/>
      <c r="O525" s="63"/>
      <c r="P525" s="63"/>
      <c r="Q525" s="63"/>
    </row>
    <row r="526" spans="3:17" ht="18.75">
      <c r="C526" s="5"/>
      <c r="E526" s="5"/>
      <c r="F526" s="5"/>
      <c r="G526" s="5"/>
      <c r="H526" s="5"/>
      <c r="I526" s="5"/>
      <c r="J526" s="5"/>
      <c r="K526" s="5"/>
      <c r="L526" s="5"/>
      <c r="N526" s="63"/>
      <c r="O526" s="63"/>
      <c r="P526" s="63"/>
      <c r="Q526" s="63"/>
    </row>
    <row r="527" spans="3:17" ht="18.75">
      <c r="C527" s="5"/>
      <c r="E527" s="5"/>
      <c r="F527" s="5"/>
      <c r="G527" s="5"/>
      <c r="H527" s="5"/>
      <c r="I527" s="5"/>
      <c r="J527" s="5"/>
      <c r="K527" s="5"/>
      <c r="L527" s="5"/>
      <c r="N527" s="63"/>
      <c r="O527" s="63"/>
      <c r="P527" s="63"/>
      <c r="Q527" s="63"/>
    </row>
    <row r="528" spans="3:17" ht="18.75">
      <c r="C528" s="5"/>
      <c r="E528" s="5"/>
      <c r="F528" s="5"/>
      <c r="G528" s="5"/>
      <c r="H528" s="5"/>
      <c r="I528" s="5"/>
      <c r="J528" s="5"/>
      <c r="K528" s="5"/>
      <c r="L528" s="5"/>
      <c r="N528" s="63"/>
      <c r="O528" s="63"/>
      <c r="P528" s="63"/>
      <c r="Q528" s="63"/>
    </row>
    <row r="529" spans="3:17" ht="18.75">
      <c r="C529" s="5"/>
      <c r="E529" s="5"/>
      <c r="F529" s="5"/>
      <c r="G529" s="5"/>
      <c r="H529" s="5"/>
      <c r="I529" s="5"/>
      <c r="J529" s="5"/>
      <c r="K529" s="5"/>
      <c r="L529" s="5"/>
      <c r="N529" s="63"/>
      <c r="O529" s="63"/>
      <c r="P529" s="63"/>
      <c r="Q529" s="63"/>
    </row>
    <row r="530" spans="14:17" ht="12.75">
      <c r="N530" s="63"/>
      <c r="O530" s="63"/>
      <c r="P530" s="63"/>
      <c r="Q530" s="63"/>
    </row>
    <row r="531" spans="14:17" ht="12.75">
      <c r="N531" s="63"/>
      <c r="O531" s="63"/>
      <c r="P531" s="63"/>
      <c r="Q531" s="63"/>
    </row>
    <row r="532" spans="14:17" ht="12.75">
      <c r="N532" s="63"/>
      <c r="O532" s="63"/>
      <c r="P532" s="63"/>
      <c r="Q532" s="63"/>
    </row>
    <row r="533" spans="14:17" ht="12.75">
      <c r="N533" s="63"/>
      <c r="O533" s="63"/>
      <c r="P533" s="63"/>
      <c r="Q533" s="63"/>
    </row>
    <row r="534" spans="14:17" ht="12.75">
      <c r="N534" s="63"/>
      <c r="O534" s="63"/>
      <c r="P534" s="63"/>
      <c r="Q534" s="63"/>
    </row>
    <row r="535" spans="14:17" ht="12.75">
      <c r="N535" s="63"/>
      <c r="O535" s="63"/>
      <c r="P535" s="63"/>
      <c r="Q535" s="63"/>
    </row>
    <row r="536" spans="14:17" ht="12.75">
      <c r="N536" s="63"/>
      <c r="O536" s="63"/>
      <c r="P536" s="63"/>
      <c r="Q536" s="63"/>
    </row>
    <row r="537" spans="14:17" ht="12.75">
      <c r="N537" s="63"/>
      <c r="O537" s="63"/>
      <c r="P537" s="63"/>
      <c r="Q537" s="63"/>
    </row>
    <row r="538" spans="14:17" ht="12.75">
      <c r="N538" s="63"/>
      <c r="O538" s="63"/>
      <c r="P538" s="63"/>
      <c r="Q538" s="63"/>
    </row>
    <row r="539" spans="14:17" ht="12.75">
      <c r="N539" s="63"/>
      <c r="O539" s="63"/>
      <c r="P539" s="63"/>
      <c r="Q539" s="63"/>
    </row>
    <row r="540" spans="14:17" ht="12.75">
      <c r="N540" s="63"/>
      <c r="O540" s="63"/>
      <c r="P540" s="63"/>
      <c r="Q540" s="63"/>
    </row>
    <row r="541" spans="14:17" ht="12.75">
      <c r="N541" s="63"/>
      <c r="O541" s="63"/>
      <c r="P541" s="63"/>
      <c r="Q541" s="63"/>
    </row>
    <row r="542" spans="14:17" ht="12.75">
      <c r="N542" s="63"/>
      <c r="O542" s="63"/>
      <c r="P542" s="63"/>
      <c r="Q542" s="63"/>
    </row>
    <row r="543" spans="14:17" ht="12.75">
      <c r="N543" s="63"/>
      <c r="O543" s="63"/>
      <c r="P543" s="63"/>
      <c r="Q543" s="63"/>
    </row>
    <row r="544" spans="14:17" ht="12.75">
      <c r="N544" s="63"/>
      <c r="O544" s="63"/>
      <c r="P544" s="63"/>
      <c r="Q544" s="63"/>
    </row>
    <row r="545" spans="14:17" ht="12.75">
      <c r="N545" s="63"/>
      <c r="O545" s="63"/>
      <c r="P545" s="63"/>
      <c r="Q545" s="63"/>
    </row>
    <row r="546" spans="14:17" ht="12.75">
      <c r="N546" s="63"/>
      <c r="O546" s="63"/>
      <c r="P546" s="63"/>
      <c r="Q546" s="63"/>
    </row>
    <row r="547" spans="14:17" ht="12.75">
      <c r="N547" s="63"/>
      <c r="O547" s="63"/>
      <c r="P547" s="63"/>
      <c r="Q547" s="63"/>
    </row>
    <row r="548" spans="14:17" ht="12.75">
      <c r="N548" s="63"/>
      <c r="O548" s="63"/>
      <c r="P548" s="63"/>
      <c r="Q548" s="63"/>
    </row>
    <row r="549" spans="14:17" ht="12.75">
      <c r="N549" s="63"/>
      <c r="O549" s="63"/>
      <c r="P549" s="63"/>
      <c r="Q549" s="63"/>
    </row>
    <row r="550" spans="14:17" ht="12.75">
      <c r="N550" s="63"/>
      <c r="O550" s="63"/>
      <c r="P550" s="63"/>
      <c r="Q550" s="63"/>
    </row>
    <row r="551" spans="14:17" ht="12.75">
      <c r="N551" s="63"/>
      <c r="O551" s="63"/>
      <c r="P551" s="63"/>
      <c r="Q551" s="63"/>
    </row>
    <row r="552" spans="14:17" ht="12.75">
      <c r="N552" s="63"/>
      <c r="O552" s="63"/>
      <c r="P552" s="63"/>
      <c r="Q552" s="63"/>
    </row>
    <row r="553" spans="14:17" ht="12.75">
      <c r="N553" s="63"/>
      <c r="O553" s="63"/>
      <c r="P553" s="63"/>
      <c r="Q553" s="63"/>
    </row>
    <row r="554" spans="14:17" ht="12.75">
      <c r="N554" s="63"/>
      <c r="O554" s="63"/>
      <c r="P554" s="63"/>
      <c r="Q554" s="63"/>
    </row>
    <row r="555" spans="14:17" ht="12.75">
      <c r="N555" s="63"/>
      <c r="O555" s="63"/>
      <c r="P555" s="63"/>
      <c r="Q555" s="63"/>
    </row>
    <row r="556" spans="14:17" ht="12.75">
      <c r="N556" s="63"/>
      <c r="O556" s="63"/>
      <c r="P556" s="63"/>
      <c r="Q556" s="63"/>
    </row>
    <row r="557" spans="14:17" ht="12.75">
      <c r="N557" s="63"/>
      <c r="O557" s="63"/>
      <c r="P557" s="63"/>
      <c r="Q557" s="63"/>
    </row>
    <row r="558" spans="14:17" ht="12.75">
      <c r="N558" s="63"/>
      <c r="O558" s="63"/>
      <c r="P558" s="63"/>
      <c r="Q558" s="63"/>
    </row>
    <row r="559" spans="14:17" ht="12.75">
      <c r="N559" s="63"/>
      <c r="O559" s="63"/>
      <c r="P559" s="63"/>
      <c r="Q559" s="63"/>
    </row>
    <row r="560" spans="14:17" ht="12.75">
      <c r="N560" s="63"/>
      <c r="O560" s="63"/>
      <c r="P560" s="63"/>
      <c r="Q560" s="63"/>
    </row>
    <row r="561" spans="14:17" ht="12.75">
      <c r="N561" s="63"/>
      <c r="O561" s="63"/>
      <c r="P561" s="63"/>
      <c r="Q561" s="63"/>
    </row>
    <row r="562" spans="14:17" ht="12.75">
      <c r="N562" s="63"/>
      <c r="O562" s="63"/>
      <c r="P562" s="63"/>
      <c r="Q562" s="63"/>
    </row>
    <row r="563" spans="14:17" ht="12.75">
      <c r="N563" s="63"/>
      <c r="O563" s="63"/>
      <c r="P563" s="63"/>
      <c r="Q563" s="63"/>
    </row>
    <row r="564" spans="14:17" ht="12.75">
      <c r="N564" s="63"/>
      <c r="O564" s="63"/>
      <c r="P564" s="63"/>
      <c r="Q564" s="63"/>
    </row>
    <row r="565" spans="14:17" ht="12.75">
      <c r="N565" s="63"/>
      <c r="O565" s="63"/>
      <c r="P565" s="63"/>
      <c r="Q565" s="63"/>
    </row>
    <row r="566" spans="14:17" ht="12.75">
      <c r="N566" s="63"/>
      <c r="O566" s="63"/>
      <c r="P566" s="63"/>
      <c r="Q566" s="63"/>
    </row>
    <row r="567" spans="14:17" ht="12.75">
      <c r="N567" s="63"/>
      <c r="O567" s="63"/>
      <c r="P567" s="63"/>
      <c r="Q567" s="63"/>
    </row>
    <row r="568" spans="14:17" ht="12.75">
      <c r="N568" s="63"/>
      <c r="O568" s="63"/>
      <c r="P568" s="63"/>
      <c r="Q568" s="63"/>
    </row>
    <row r="569" spans="14:17" ht="12.75">
      <c r="N569" s="63"/>
      <c r="O569" s="63"/>
      <c r="P569" s="63"/>
      <c r="Q569" s="63"/>
    </row>
    <row r="570" spans="14:17" ht="12.75">
      <c r="N570" s="63"/>
      <c r="O570" s="63"/>
      <c r="P570" s="63"/>
      <c r="Q570" s="63"/>
    </row>
    <row r="571" spans="14:17" ht="12.75">
      <c r="N571" s="63"/>
      <c r="O571" s="63"/>
      <c r="P571" s="63"/>
      <c r="Q571" s="63"/>
    </row>
    <row r="572" spans="14:17" ht="12.75">
      <c r="N572" s="63"/>
      <c r="O572" s="63"/>
      <c r="P572" s="63"/>
      <c r="Q572" s="63"/>
    </row>
    <row r="573" spans="14:17" ht="12.75">
      <c r="N573" s="63"/>
      <c r="O573" s="63"/>
      <c r="P573" s="63"/>
      <c r="Q573" s="63"/>
    </row>
    <row r="574" spans="14:17" ht="12.75">
      <c r="N574" s="63"/>
      <c r="O574" s="63"/>
      <c r="P574" s="63"/>
      <c r="Q574" s="63"/>
    </row>
    <row r="575" spans="14:17" ht="12.75">
      <c r="N575" s="63"/>
      <c r="O575" s="63"/>
      <c r="P575" s="63"/>
      <c r="Q575" s="63"/>
    </row>
    <row r="576" spans="14:17" ht="12.75">
      <c r="N576" s="63"/>
      <c r="O576" s="63"/>
      <c r="P576" s="63"/>
      <c r="Q576" s="63"/>
    </row>
    <row r="577" spans="14:17" ht="12.75">
      <c r="N577" s="63"/>
      <c r="O577" s="63"/>
      <c r="P577" s="63"/>
      <c r="Q577" s="63"/>
    </row>
    <row r="578" spans="14:17" ht="12.75">
      <c r="N578" s="63"/>
      <c r="O578" s="63"/>
      <c r="P578" s="63"/>
      <c r="Q578" s="63"/>
    </row>
    <row r="579" spans="14:17" ht="12.75">
      <c r="N579" s="63"/>
      <c r="O579" s="63"/>
      <c r="P579" s="63"/>
      <c r="Q579" s="63"/>
    </row>
    <row r="580" spans="14:17" ht="12.75">
      <c r="N580" s="63"/>
      <c r="O580" s="63"/>
      <c r="P580" s="63"/>
      <c r="Q580" s="63"/>
    </row>
    <row r="581" spans="14:17" ht="12.75">
      <c r="N581" s="63"/>
      <c r="O581" s="63"/>
      <c r="P581" s="63"/>
      <c r="Q581" s="63"/>
    </row>
    <row r="582" spans="14:17" ht="12.75">
      <c r="N582" s="63"/>
      <c r="O582" s="63"/>
      <c r="P582" s="63"/>
      <c r="Q582" s="63"/>
    </row>
    <row r="583" spans="14:17" ht="12.75">
      <c r="N583" s="63"/>
      <c r="O583" s="63"/>
      <c r="P583" s="63"/>
      <c r="Q583" s="63"/>
    </row>
    <row r="584" spans="14:17" ht="12.75">
      <c r="N584" s="63"/>
      <c r="O584" s="63"/>
      <c r="P584" s="63"/>
      <c r="Q584" s="63"/>
    </row>
    <row r="585" spans="14:17" ht="12.75">
      <c r="N585" s="63"/>
      <c r="O585" s="63"/>
      <c r="P585" s="63"/>
      <c r="Q585" s="63"/>
    </row>
    <row r="586" spans="14:17" ht="12.75">
      <c r="N586" s="63"/>
      <c r="O586" s="63"/>
      <c r="P586" s="63"/>
      <c r="Q586" s="63"/>
    </row>
    <row r="587" spans="14:17" ht="12.75">
      <c r="N587" s="63"/>
      <c r="O587" s="63"/>
      <c r="P587" s="63"/>
      <c r="Q587" s="63"/>
    </row>
    <row r="588" spans="14:17" ht="12.75">
      <c r="N588" s="63"/>
      <c r="O588" s="63"/>
      <c r="P588" s="63"/>
      <c r="Q588" s="63"/>
    </row>
    <row r="589" spans="14:17" ht="12.75">
      <c r="N589" s="63"/>
      <c r="O589" s="63"/>
      <c r="P589" s="63"/>
      <c r="Q589" s="63"/>
    </row>
    <row r="590" spans="14:17" ht="12.75">
      <c r="N590" s="63"/>
      <c r="O590" s="63"/>
      <c r="P590" s="63"/>
      <c r="Q590" s="63"/>
    </row>
    <row r="591" spans="14:17" ht="12.75">
      <c r="N591" s="63"/>
      <c r="O591" s="63"/>
      <c r="P591" s="63"/>
      <c r="Q591" s="63"/>
    </row>
    <row r="592" spans="14:17" ht="12.75">
      <c r="N592" s="63"/>
      <c r="O592" s="63"/>
      <c r="P592" s="63"/>
      <c r="Q592" s="63"/>
    </row>
    <row r="593" spans="14:17" ht="12.75">
      <c r="N593" s="63"/>
      <c r="O593" s="63"/>
      <c r="P593" s="63"/>
      <c r="Q593" s="63"/>
    </row>
    <row r="594" spans="14:17" ht="12.75">
      <c r="N594" s="63"/>
      <c r="O594" s="63"/>
      <c r="P594" s="63"/>
      <c r="Q594" s="63"/>
    </row>
    <row r="595" spans="14:17" ht="12.75">
      <c r="N595" s="63"/>
      <c r="O595" s="63"/>
      <c r="P595" s="63"/>
      <c r="Q595" s="63"/>
    </row>
    <row r="596" spans="14:17" ht="12.75">
      <c r="N596" s="63"/>
      <c r="O596" s="63"/>
      <c r="P596" s="63"/>
      <c r="Q596" s="63"/>
    </row>
    <row r="597" spans="14:17" ht="12.75">
      <c r="N597" s="63"/>
      <c r="O597" s="63"/>
      <c r="P597" s="63"/>
      <c r="Q597" s="63"/>
    </row>
    <row r="598" spans="14:17" ht="12.75">
      <c r="N598" s="63"/>
      <c r="O598" s="63"/>
      <c r="P598" s="63"/>
      <c r="Q598" s="63"/>
    </row>
    <row r="599" spans="14:17" ht="12.75">
      <c r="N599" s="63"/>
      <c r="O599" s="63"/>
      <c r="P599" s="63"/>
      <c r="Q599" s="63"/>
    </row>
    <row r="600" spans="14:17" ht="12.75">
      <c r="N600" s="63"/>
      <c r="O600" s="63"/>
      <c r="P600" s="63"/>
      <c r="Q600" s="63"/>
    </row>
    <row r="601" spans="14:17" ht="12.75">
      <c r="N601" s="63"/>
      <c r="O601" s="63"/>
      <c r="P601" s="63"/>
      <c r="Q601" s="63"/>
    </row>
    <row r="602" spans="14:17" ht="12.75">
      <c r="N602" s="63"/>
      <c r="O602" s="63"/>
      <c r="P602" s="63"/>
      <c r="Q602" s="63"/>
    </row>
    <row r="603" spans="14:17" ht="12.75">
      <c r="N603" s="63"/>
      <c r="O603" s="63"/>
      <c r="P603" s="63"/>
      <c r="Q603" s="63"/>
    </row>
    <row r="604" spans="14:17" ht="12.75">
      <c r="N604" s="63"/>
      <c r="O604" s="63"/>
      <c r="P604" s="63"/>
      <c r="Q604" s="63"/>
    </row>
    <row r="605" spans="14:17" ht="12.75">
      <c r="N605" s="63"/>
      <c r="O605" s="63"/>
      <c r="P605" s="63"/>
      <c r="Q605" s="63"/>
    </row>
    <row r="606" spans="14:17" ht="12.75">
      <c r="N606" s="63"/>
      <c r="O606" s="63"/>
      <c r="P606" s="63"/>
      <c r="Q606" s="63"/>
    </row>
    <row r="607" spans="14:17" ht="12.75">
      <c r="N607" s="63"/>
      <c r="O607" s="63"/>
      <c r="P607" s="63"/>
      <c r="Q607" s="63"/>
    </row>
    <row r="608" spans="14:17" ht="12.75">
      <c r="N608" s="63"/>
      <c r="O608" s="63"/>
      <c r="P608" s="63"/>
      <c r="Q608" s="63"/>
    </row>
    <row r="609" spans="14:17" ht="12.75">
      <c r="N609" s="63"/>
      <c r="O609" s="63"/>
      <c r="P609" s="63"/>
      <c r="Q609" s="63"/>
    </row>
    <row r="610" spans="14:17" ht="12.75">
      <c r="N610" s="63"/>
      <c r="O610" s="63"/>
      <c r="P610" s="63"/>
      <c r="Q610" s="63"/>
    </row>
    <row r="611" spans="14:17" ht="12.75">
      <c r="N611" s="63"/>
      <c r="O611" s="63"/>
      <c r="P611" s="63"/>
      <c r="Q611" s="63"/>
    </row>
    <row r="612" spans="14:17" ht="12.75">
      <c r="N612" s="63"/>
      <c r="O612" s="63"/>
      <c r="P612" s="63"/>
      <c r="Q612" s="63"/>
    </row>
    <row r="613" spans="14:17" ht="12.75">
      <c r="N613" s="63"/>
      <c r="O613" s="63"/>
      <c r="P613" s="63"/>
      <c r="Q613" s="63"/>
    </row>
    <row r="614" spans="14:17" ht="12.75">
      <c r="N614" s="63"/>
      <c r="O614" s="63"/>
      <c r="P614" s="63"/>
      <c r="Q614" s="63"/>
    </row>
    <row r="615" spans="14:17" ht="12.75">
      <c r="N615" s="63"/>
      <c r="O615" s="63"/>
      <c r="P615" s="63"/>
      <c r="Q615" s="63"/>
    </row>
    <row r="616" spans="14:17" ht="12.75">
      <c r="N616" s="63"/>
      <c r="O616" s="63"/>
      <c r="P616" s="63"/>
      <c r="Q616" s="63"/>
    </row>
    <row r="617" spans="14:17" ht="12.75">
      <c r="N617" s="63"/>
      <c r="O617" s="63"/>
      <c r="P617" s="63"/>
      <c r="Q617" s="63"/>
    </row>
    <row r="618" spans="14:17" ht="12.75">
      <c r="N618" s="63"/>
      <c r="O618" s="63"/>
      <c r="P618" s="63"/>
      <c r="Q618" s="63"/>
    </row>
    <row r="619" spans="14:17" ht="12.75">
      <c r="N619" s="63"/>
      <c r="O619" s="63"/>
      <c r="P619" s="63"/>
      <c r="Q619" s="63"/>
    </row>
    <row r="620" spans="14:17" ht="12.75">
      <c r="N620" s="63"/>
      <c r="O620" s="63"/>
      <c r="P620" s="63"/>
      <c r="Q620" s="63"/>
    </row>
    <row r="621" spans="14:17" ht="12.75">
      <c r="N621" s="63"/>
      <c r="O621" s="63"/>
      <c r="P621" s="63"/>
      <c r="Q621" s="63"/>
    </row>
    <row r="622" spans="14:17" ht="12.75">
      <c r="N622" s="63"/>
      <c r="O622" s="63"/>
      <c r="P622" s="63"/>
      <c r="Q622" s="63"/>
    </row>
    <row r="623" spans="14:17" ht="12.75">
      <c r="N623" s="63"/>
      <c r="O623" s="63"/>
      <c r="P623" s="63"/>
      <c r="Q623" s="63"/>
    </row>
    <row r="624" spans="14:17" ht="12.75">
      <c r="N624" s="63"/>
      <c r="O624" s="63"/>
      <c r="P624" s="63"/>
      <c r="Q624" s="63"/>
    </row>
    <row r="625" spans="14:17" ht="12.75">
      <c r="N625" s="63"/>
      <c r="O625" s="63"/>
      <c r="P625" s="63"/>
      <c r="Q625" s="63"/>
    </row>
    <row r="626" spans="14:17" ht="12.75">
      <c r="N626" s="63"/>
      <c r="O626" s="63"/>
      <c r="P626" s="63"/>
      <c r="Q626" s="63"/>
    </row>
    <row r="627" spans="14:17" ht="12.75">
      <c r="N627" s="63"/>
      <c r="O627" s="63"/>
      <c r="P627" s="63"/>
      <c r="Q627" s="63"/>
    </row>
    <row r="628" spans="14:17" ht="12.75">
      <c r="N628" s="63"/>
      <c r="O628" s="63"/>
      <c r="P628" s="63"/>
      <c r="Q628" s="63"/>
    </row>
    <row r="629" spans="14:17" ht="12.75">
      <c r="N629" s="63"/>
      <c r="O629" s="63"/>
      <c r="P629" s="63"/>
      <c r="Q629" s="63"/>
    </row>
    <row r="630" spans="14:17" ht="12.75">
      <c r="N630" s="63"/>
      <c r="O630" s="63"/>
      <c r="P630" s="63"/>
      <c r="Q630" s="63"/>
    </row>
    <row r="631" spans="14:17" ht="12.75">
      <c r="N631" s="63"/>
      <c r="O631" s="63"/>
      <c r="P631" s="63"/>
      <c r="Q631" s="63"/>
    </row>
    <row r="632" spans="14:17" ht="12.75">
      <c r="N632" s="63"/>
      <c r="O632" s="63"/>
      <c r="P632" s="63"/>
      <c r="Q632" s="63"/>
    </row>
    <row r="633" spans="14:17" ht="12.75">
      <c r="N633" s="63"/>
      <c r="O633" s="63"/>
      <c r="P633" s="63"/>
      <c r="Q633" s="63"/>
    </row>
    <row r="634" spans="14:17" ht="12.75">
      <c r="N634" s="63"/>
      <c r="O634" s="63"/>
      <c r="P634" s="63"/>
      <c r="Q634" s="63"/>
    </row>
    <row r="635" spans="14:17" ht="12.75">
      <c r="N635" s="63"/>
      <c r="O635" s="63"/>
      <c r="P635" s="63"/>
      <c r="Q635" s="63"/>
    </row>
    <row r="636" spans="14:17" ht="12.75">
      <c r="N636" s="63"/>
      <c r="O636" s="63"/>
      <c r="P636" s="63"/>
      <c r="Q636" s="63"/>
    </row>
    <row r="637" spans="14:17" ht="12.75">
      <c r="N637" s="63"/>
      <c r="O637" s="63"/>
      <c r="P637" s="63"/>
      <c r="Q637" s="63"/>
    </row>
    <row r="638" spans="14:17" ht="12.75">
      <c r="N638" s="63"/>
      <c r="O638" s="63"/>
      <c r="P638" s="63"/>
      <c r="Q638" s="63"/>
    </row>
    <row r="639" spans="14:17" ht="12.75">
      <c r="N639" s="63"/>
      <c r="O639" s="63"/>
      <c r="P639" s="63"/>
      <c r="Q639" s="63"/>
    </row>
    <row r="640" spans="14:17" ht="12.75">
      <c r="N640" s="63"/>
      <c r="O640" s="63"/>
      <c r="P640" s="63"/>
      <c r="Q640" s="63"/>
    </row>
    <row r="641" spans="14:17" ht="12.75">
      <c r="N641" s="63"/>
      <c r="O641" s="63"/>
      <c r="P641" s="63"/>
      <c r="Q641" s="63"/>
    </row>
    <row r="642" spans="14:17" ht="12.75">
      <c r="N642" s="63"/>
      <c r="O642" s="63"/>
      <c r="P642" s="63"/>
      <c r="Q642" s="63"/>
    </row>
    <row r="643" spans="14:17" ht="12.75">
      <c r="N643" s="63"/>
      <c r="O643" s="63"/>
      <c r="P643" s="63"/>
      <c r="Q643" s="63"/>
    </row>
    <row r="644" spans="14:17" ht="12.75">
      <c r="N644" s="63"/>
      <c r="O644" s="63"/>
      <c r="P644" s="63"/>
      <c r="Q644" s="63"/>
    </row>
    <row r="645" spans="14:17" ht="12.75">
      <c r="N645" s="63"/>
      <c r="O645" s="63"/>
      <c r="P645" s="63"/>
      <c r="Q645" s="63"/>
    </row>
    <row r="646" spans="14:17" ht="12.75">
      <c r="N646" s="63"/>
      <c r="O646" s="63"/>
      <c r="P646" s="63"/>
      <c r="Q646" s="63"/>
    </row>
    <row r="647" spans="14:17" ht="12.75">
      <c r="N647" s="63"/>
      <c r="O647" s="63"/>
      <c r="P647" s="63"/>
      <c r="Q647" s="63"/>
    </row>
    <row r="648" spans="14:17" ht="12.75">
      <c r="N648" s="63"/>
      <c r="O648" s="63"/>
      <c r="P648" s="63"/>
      <c r="Q648" s="63"/>
    </row>
    <row r="649" spans="14:17" ht="12.75">
      <c r="N649" s="63"/>
      <c r="O649" s="63"/>
      <c r="P649" s="63"/>
      <c r="Q649" s="63"/>
    </row>
    <row r="650" spans="14:17" ht="12.75">
      <c r="N650" s="63"/>
      <c r="O650" s="63"/>
      <c r="P650" s="63"/>
      <c r="Q650" s="63"/>
    </row>
    <row r="651" spans="14:17" ht="12.75">
      <c r="N651" s="63"/>
      <c r="O651" s="63"/>
      <c r="P651" s="63"/>
      <c r="Q651" s="63"/>
    </row>
    <row r="652" spans="14:17" ht="12.75">
      <c r="N652" s="63"/>
      <c r="O652" s="63"/>
      <c r="P652" s="63"/>
      <c r="Q652" s="63"/>
    </row>
    <row r="653" spans="14:17" ht="12.75">
      <c r="N653" s="63"/>
      <c r="O653" s="63"/>
      <c r="P653" s="63"/>
      <c r="Q653" s="63"/>
    </row>
    <row r="654" spans="14:17" ht="12.75">
      <c r="N654" s="63"/>
      <c r="O654" s="63"/>
      <c r="P654" s="63"/>
      <c r="Q654" s="63"/>
    </row>
    <row r="655" spans="14:17" ht="12.75">
      <c r="N655" s="63"/>
      <c r="O655" s="63"/>
      <c r="P655" s="63"/>
      <c r="Q655" s="63"/>
    </row>
    <row r="656" spans="14:17" ht="12.75">
      <c r="N656" s="63"/>
      <c r="O656" s="63"/>
      <c r="P656" s="63"/>
      <c r="Q656" s="63"/>
    </row>
    <row r="657" spans="14:17" ht="12.75">
      <c r="N657" s="63"/>
      <c r="O657" s="63"/>
      <c r="P657" s="63"/>
      <c r="Q657" s="63"/>
    </row>
    <row r="658" spans="14:17" ht="12.75">
      <c r="N658" s="63"/>
      <c r="O658" s="63"/>
      <c r="P658" s="63"/>
      <c r="Q658" s="63"/>
    </row>
    <row r="659" spans="14:17" ht="12.75">
      <c r="N659" s="63"/>
      <c r="O659" s="63"/>
      <c r="P659" s="63"/>
      <c r="Q659" s="63"/>
    </row>
    <row r="660" spans="14:17" ht="12.75">
      <c r="N660" s="63"/>
      <c r="O660" s="63"/>
      <c r="P660" s="63"/>
      <c r="Q660" s="63"/>
    </row>
    <row r="661" spans="14:17" ht="12.75">
      <c r="N661" s="63"/>
      <c r="O661" s="63"/>
      <c r="P661" s="63"/>
      <c r="Q661" s="63"/>
    </row>
    <row r="662" spans="14:17" ht="12.75">
      <c r="N662" s="63"/>
      <c r="O662" s="63"/>
      <c r="P662" s="63"/>
      <c r="Q662" s="63"/>
    </row>
    <row r="663" spans="14:17" ht="12.75">
      <c r="N663" s="63"/>
      <c r="O663" s="63"/>
      <c r="P663" s="63"/>
      <c r="Q663" s="63"/>
    </row>
    <row r="664" spans="14:17" ht="12.75">
      <c r="N664" s="63"/>
      <c r="O664" s="63"/>
      <c r="P664" s="63"/>
      <c r="Q664" s="63"/>
    </row>
    <row r="665" spans="14:17" ht="12.75">
      <c r="N665" s="63"/>
      <c r="O665" s="63"/>
      <c r="P665" s="63"/>
      <c r="Q665" s="63"/>
    </row>
    <row r="666" spans="14:17" ht="12.75">
      <c r="N666" s="63"/>
      <c r="O666" s="63"/>
      <c r="P666" s="63"/>
      <c r="Q666" s="63"/>
    </row>
    <row r="667" spans="14:17" ht="12.75">
      <c r="N667" s="63"/>
      <c r="O667" s="63"/>
      <c r="P667" s="63"/>
      <c r="Q667" s="63"/>
    </row>
    <row r="668" spans="14:17" ht="12.75">
      <c r="N668" s="63"/>
      <c r="O668" s="63"/>
      <c r="P668" s="63"/>
      <c r="Q668" s="63"/>
    </row>
    <row r="669" spans="14:17" ht="12.75">
      <c r="N669" s="63"/>
      <c r="O669" s="63"/>
      <c r="P669" s="63"/>
      <c r="Q669" s="63"/>
    </row>
    <row r="670" spans="14:17" ht="12.75">
      <c r="N670" s="63"/>
      <c r="O670" s="63"/>
      <c r="P670" s="63"/>
      <c r="Q670" s="63"/>
    </row>
    <row r="671" spans="14:17" ht="12.75">
      <c r="N671" s="63"/>
      <c r="O671" s="63"/>
      <c r="P671" s="63"/>
      <c r="Q671" s="63"/>
    </row>
    <row r="672" spans="14:17" ht="12.75">
      <c r="N672" s="63"/>
      <c r="O672" s="63"/>
      <c r="P672" s="63"/>
      <c r="Q672" s="63"/>
    </row>
    <row r="673" spans="14:17" ht="12.75">
      <c r="N673" s="63"/>
      <c r="O673" s="63"/>
      <c r="P673" s="63"/>
      <c r="Q673" s="63"/>
    </row>
    <row r="674" spans="14:17" ht="12.75">
      <c r="N674" s="63"/>
      <c r="O674" s="63"/>
      <c r="P674" s="63"/>
      <c r="Q674" s="63"/>
    </row>
    <row r="675" spans="14:17" ht="12.75">
      <c r="N675" s="63"/>
      <c r="O675" s="63"/>
      <c r="P675" s="63"/>
      <c r="Q675" s="63"/>
    </row>
    <row r="676" spans="14:17" ht="12.75">
      <c r="N676" s="63"/>
      <c r="O676" s="63"/>
      <c r="P676" s="63"/>
      <c r="Q676" s="63"/>
    </row>
    <row r="677" spans="14:17" ht="12.75">
      <c r="N677" s="63"/>
      <c r="O677" s="63"/>
      <c r="P677" s="63"/>
      <c r="Q677" s="63"/>
    </row>
    <row r="678" spans="14:17" ht="12.75">
      <c r="N678" s="63"/>
      <c r="O678" s="63"/>
      <c r="P678" s="63"/>
      <c r="Q678" s="63"/>
    </row>
    <row r="679" spans="14:17" ht="12.75">
      <c r="N679" s="63"/>
      <c r="O679" s="63"/>
      <c r="P679" s="63"/>
      <c r="Q679" s="63"/>
    </row>
    <row r="680" spans="14:17" ht="12.75">
      <c r="N680" s="63"/>
      <c r="O680" s="63"/>
      <c r="P680" s="63"/>
      <c r="Q680" s="63"/>
    </row>
    <row r="681" spans="14:17" ht="12.75">
      <c r="N681" s="63"/>
      <c r="O681" s="63"/>
      <c r="P681" s="63"/>
      <c r="Q681" s="63"/>
    </row>
    <row r="682" spans="14:17" ht="12.75">
      <c r="N682" s="63"/>
      <c r="O682" s="63"/>
      <c r="P682" s="63"/>
      <c r="Q682" s="63"/>
    </row>
    <row r="683" spans="14:17" ht="12.75">
      <c r="N683" s="63"/>
      <c r="O683" s="63"/>
      <c r="P683" s="63"/>
      <c r="Q683" s="63"/>
    </row>
    <row r="684" spans="14:17" ht="12.75">
      <c r="N684" s="63"/>
      <c r="O684" s="63"/>
      <c r="P684" s="63"/>
      <c r="Q684" s="63"/>
    </row>
    <row r="685" spans="14:17" ht="12.75">
      <c r="N685" s="63"/>
      <c r="O685" s="63"/>
      <c r="P685" s="63"/>
      <c r="Q685" s="63"/>
    </row>
    <row r="686" spans="14:17" ht="12.75">
      <c r="N686" s="63"/>
      <c r="O686" s="63"/>
      <c r="P686" s="63"/>
      <c r="Q686" s="63"/>
    </row>
    <row r="687" spans="14:17" ht="12.75">
      <c r="N687" s="63"/>
      <c r="O687" s="63"/>
      <c r="P687" s="63"/>
      <c r="Q687" s="63"/>
    </row>
    <row r="688" spans="14:17" ht="12.75">
      <c r="N688" s="63"/>
      <c r="O688" s="63"/>
      <c r="P688" s="63"/>
      <c r="Q688" s="63"/>
    </row>
    <row r="689" spans="14:17" ht="12.75">
      <c r="N689" s="63"/>
      <c r="O689" s="63"/>
      <c r="P689" s="63"/>
      <c r="Q689" s="63"/>
    </row>
    <row r="690" spans="14:17" ht="12.75">
      <c r="N690" s="63"/>
      <c r="O690" s="63"/>
      <c r="P690" s="63"/>
      <c r="Q690" s="63"/>
    </row>
    <row r="691" spans="14:17" ht="12.75">
      <c r="N691" s="63"/>
      <c r="O691" s="63"/>
      <c r="P691" s="63"/>
      <c r="Q691" s="63"/>
    </row>
    <row r="692" spans="14:17" ht="12.75">
      <c r="N692" s="63"/>
      <c r="O692" s="63"/>
      <c r="P692" s="63"/>
      <c r="Q692" s="63"/>
    </row>
    <row r="693" spans="14:17" ht="12.75">
      <c r="N693" s="63"/>
      <c r="O693" s="63"/>
      <c r="P693" s="63"/>
      <c r="Q693" s="63"/>
    </row>
    <row r="694" spans="14:17" ht="12.75">
      <c r="N694" s="63"/>
      <c r="O694" s="63"/>
      <c r="P694" s="63"/>
      <c r="Q694" s="63"/>
    </row>
    <row r="695" spans="14:17" ht="12.75">
      <c r="N695" s="63"/>
      <c r="O695" s="63"/>
      <c r="P695" s="63"/>
      <c r="Q695" s="63"/>
    </row>
    <row r="696" spans="14:17" ht="12.75">
      <c r="N696" s="63"/>
      <c r="O696" s="63"/>
      <c r="P696" s="63"/>
      <c r="Q696" s="63"/>
    </row>
    <row r="697" spans="14:17" ht="12.75">
      <c r="N697" s="63"/>
      <c r="O697" s="63"/>
      <c r="P697" s="63"/>
      <c r="Q697" s="63"/>
    </row>
    <row r="698" spans="14:17" ht="12.75">
      <c r="N698" s="63"/>
      <c r="O698" s="63"/>
      <c r="P698" s="63"/>
      <c r="Q698" s="63"/>
    </row>
    <row r="699" spans="14:17" ht="12.75">
      <c r="N699" s="63"/>
      <c r="O699" s="63"/>
      <c r="P699" s="63"/>
      <c r="Q699" s="63"/>
    </row>
    <row r="700" spans="14:17" ht="12.75">
      <c r="N700" s="63"/>
      <c r="O700" s="63"/>
      <c r="P700" s="63"/>
      <c r="Q700" s="63"/>
    </row>
    <row r="701" spans="14:17" ht="12.75">
      <c r="N701" s="63"/>
      <c r="O701" s="63"/>
      <c r="P701" s="63"/>
      <c r="Q701" s="63"/>
    </row>
    <row r="702" spans="14:17" ht="12.75">
      <c r="N702" s="63"/>
      <c r="O702" s="63"/>
      <c r="P702" s="63"/>
      <c r="Q702" s="63"/>
    </row>
    <row r="703" spans="14:17" ht="12.75">
      <c r="N703" s="63"/>
      <c r="O703" s="63"/>
      <c r="P703" s="63"/>
      <c r="Q703" s="63"/>
    </row>
    <row r="704" spans="14:17" ht="12.75">
      <c r="N704" s="63"/>
      <c r="O704" s="63"/>
      <c r="P704" s="63"/>
      <c r="Q704" s="63"/>
    </row>
    <row r="705" spans="14:17" ht="12.75">
      <c r="N705" s="63"/>
      <c r="O705" s="63"/>
      <c r="P705" s="63"/>
      <c r="Q705" s="63"/>
    </row>
    <row r="706" spans="14:17" ht="12.75">
      <c r="N706" s="63"/>
      <c r="O706" s="63"/>
      <c r="P706" s="63"/>
      <c r="Q706" s="63"/>
    </row>
    <row r="707" spans="14:17" ht="12.75">
      <c r="N707" s="63"/>
      <c r="O707" s="63"/>
      <c r="P707" s="63"/>
      <c r="Q707" s="63"/>
    </row>
    <row r="708" spans="14:17" ht="12.75">
      <c r="N708" s="63"/>
      <c r="O708" s="63"/>
      <c r="P708" s="63"/>
      <c r="Q708" s="63"/>
    </row>
    <row r="709" spans="14:17" ht="12.75">
      <c r="N709" s="63"/>
      <c r="O709" s="63"/>
      <c r="P709" s="63"/>
      <c r="Q709" s="63"/>
    </row>
    <row r="710" spans="14:17" ht="12.75">
      <c r="N710" s="63"/>
      <c r="O710" s="63"/>
      <c r="P710" s="63"/>
      <c r="Q710" s="63"/>
    </row>
    <row r="711" spans="14:17" ht="12.75">
      <c r="N711" s="63"/>
      <c r="O711" s="63"/>
      <c r="P711" s="63"/>
      <c r="Q711" s="63"/>
    </row>
    <row r="712" spans="14:17" ht="12.75">
      <c r="N712" s="63"/>
      <c r="O712" s="63"/>
      <c r="P712" s="63"/>
      <c r="Q712" s="63"/>
    </row>
    <row r="713" spans="14:17" ht="12.75">
      <c r="N713" s="63"/>
      <c r="O713" s="63"/>
      <c r="P713" s="63"/>
      <c r="Q713" s="63"/>
    </row>
    <row r="714" spans="14:17" ht="12.75">
      <c r="N714" s="63"/>
      <c r="O714" s="63"/>
      <c r="P714" s="63"/>
      <c r="Q714" s="63"/>
    </row>
    <row r="715" spans="14:17" ht="12.75">
      <c r="N715" s="63"/>
      <c r="O715" s="63"/>
      <c r="P715" s="63"/>
      <c r="Q715" s="63"/>
    </row>
    <row r="716" spans="14:17" ht="12.75">
      <c r="N716" s="63"/>
      <c r="O716" s="63"/>
      <c r="P716" s="63"/>
      <c r="Q716" s="63"/>
    </row>
    <row r="717" spans="14:17" ht="12.75">
      <c r="N717" s="63"/>
      <c r="O717" s="63"/>
      <c r="P717" s="63"/>
      <c r="Q717" s="63"/>
    </row>
    <row r="718" spans="14:17" ht="12.75">
      <c r="N718" s="63"/>
      <c r="O718" s="63"/>
      <c r="P718" s="63"/>
      <c r="Q718" s="63"/>
    </row>
    <row r="719" spans="14:17" ht="12.75">
      <c r="N719" s="63"/>
      <c r="O719" s="63"/>
      <c r="P719" s="63"/>
      <c r="Q719" s="63"/>
    </row>
    <row r="720" spans="14:17" ht="12.75">
      <c r="N720" s="63"/>
      <c r="O720" s="63"/>
      <c r="P720" s="63"/>
      <c r="Q720" s="63"/>
    </row>
    <row r="721" spans="14:17" ht="12.75">
      <c r="N721" s="63"/>
      <c r="O721" s="63"/>
      <c r="P721" s="63"/>
      <c r="Q721" s="63"/>
    </row>
    <row r="722" spans="14:17" ht="12.75">
      <c r="N722" s="63"/>
      <c r="O722" s="63"/>
      <c r="P722" s="63"/>
      <c r="Q722" s="63"/>
    </row>
    <row r="723" spans="14:17" ht="12.75">
      <c r="N723" s="63"/>
      <c r="O723" s="63"/>
      <c r="P723" s="63"/>
      <c r="Q723" s="63"/>
    </row>
    <row r="724" spans="14:17" ht="12.75">
      <c r="N724" s="63"/>
      <c r="O724" s="63"/>
      <c r="P724" s="63"/>
      <c r="Q724" s="63"/>
    </row>
    <row r="725" spans="14:17" ht="12.75">
      <c r="N725" s="63"/>
      <c r="O725" s="63"/>
      <c r="P725" s="63"/>
      <c r="Q725" s="63"/>
    </row>
    <row r="726" spans="14:17" ht="12.75">
      <c r="N726" s="63"/>
      <c r="O726" s="63"/>
      <c r="P726" s="63"/>
      <c r="Q726" s="63"/>
    </row>
    <row r="727" spans="14:17" ht="12.75">
      <c r="N727" s="63"/>
      <c r="O727" s="63"/>
      <c r="P727" s="63"/>
      <c r="Q727" s="63"/>
    </row>
    <row r="728" spans="14:17" ht="12.75">
      <c r="N728" s="63"/>
      <c r="O728" s="63"/>
      <c r="P728" s="63"/>
      <c r="Q728" s="63"/>
    </row>
    <row r="729" spans="14:17" ht="12.75">
      <c r="N729" s="63"/>
      <c r="O729" s="63"/>
      <c r="P729" s="63"/>
      <c r="Q729" s="63"/>
    </row>
    <row r="730" spans="14:17" ht="12.75">
      <c r="N730" s="63"/>
      <c r="O730" s="63"/>
      <c r="P730" s="63"/>
      <c r="Q730" s="63"/>
    </row>
    <row r="731" spans="14:17" ht="12.75">
      <c r="N731" s="63"/>
      <c r="O731" s="63"/>
      <c r="P731" s="63"/>
      <c r="Q731" s="63"/>
    </row>
    <row r="732" spans="14:17" ht="12.75">
      <c r="N732" s="63"/>
      <c r="O732" s="63"/>
      <c r="P732" s="63"/>
      <c r="Q732" s="63"/>
    </row>
    <row r="733" spans="14:17" ht="12.75">
      <c r="N733" s="63"/>
      <c r="O733" s="63"/>
      <c r="P733" s="63"/>
      <c r="Q733" s="63"/>
    </row>
    <row r="734" spans="14:17" ht="12.75">
      <c r="N734" s="63"/>
      <c r="O734" s="63"/>
      <c r="P734" s="63"/>
      <c r="Q734" s="63"/>
    </row>
    <row r="735" spans="14:17" ht="12.75">
      <c r="N735" s="63"/>
      <c r="O735" s="63"/>
      <c r="P735" s="63"/>
      <c r="Q735" s="63"/>
    </row>
    <row r="736" spans="14:17" ht="12.75">
      <c r="N736" s="63"/>
      <c r="O736" s="63"/>
      <c r="P736" s="63"/>
      <c r="Q736" s="63"/>
    </row>
    <row r="737" spans="14:17" ht="12.75">
      <c r="N737" s="63"/>
      <c r="O737" s="63"/>
      <c r="P737" s="63"/>
      <c r="Q737" s="63"/>
    </row>
    <row r="738" spans="14:17" ht="12.75">
      <c r="N738" s="63"/>
      <c r="O738" s="63"/>
      <c r="P738" s="63"/>
      <c r="Q738" s="63"/>
    </row>
    <row r="739" spans="14:17" ht="12.75">
      <c r="N739" s="63"/>
      <c r="O739" s="63"/>
      <c r="P739" s="63"/>
      <c r="Q739" s="63"/>
    </row>
    <row r="740" spans="14:17" ht="12.75">
      <c r="N740" s="63"/>
      <c r="O740" s="63"/>
      <c r="P740" s="63"/>
      <c r="Q740" s="63"/>
    </row>
    <row r="741" spans="14:17" ht="12.75">
      <c r="N741" s="63"/>
      <c r="O741" s="63"/>
      <c r="P741" s="63"/>
      <c r="Q741" s="63"/>
    </row>
    <row r="742" spans="14:17" ht="12.75">
      <c r="N742" s="63"/>
      <c r="O742" s="63"/>
      <c r="P742" s="63"/>
      <c r="Q742" s="63"/>
    </row>
    <row r="743" spans="14:17" ht="12.75">
      <c r="N743" s="63"/>
      <c r="O743" s="63"/>
      <c r="P743" s="63"/>
      <c r="Q743" s="63"/>
    </row>
    <row r="744" spans="14:17" ht="12.75">
      <c r="N744" s="63"/>
      <c r="O744" s="63"/>
      <c r="P744" s="63"/>
      <c r="Q744" s="63"/>
    </row>
    <row r="745" spans="14:17" ht="12.75">
      <c r="N745" s="63"/>
      <c r="O745" s="63"/>
      <c r="P745" s="63"/>
      <c r="Q745" s="63"/>
    </row>
    <row r="746" spans="14:17" ht="12.75">
      <c r="N746" s="63"/>
      <c r="O746" s="63"/>
      <c r="P746" s="63"/>
      <c r="Q746" s="63"/>
    </row>
    <row r="747" spans="14:17" ht="12.75">
      <c r="N747" s="63"/>
      <c r="O747" s="63"/>
      <c r="P747" s="63"/>
      <c r="Q747" s="63"/>
    </row>
    <row r="748" spans="14:17" ht="12.75">
      <c r="N748" s="63"/>
      <c r="O748" s="63"/>
      <c r="P748" s="63"/>
      <c r="Q748" s="63"/>
    </row>
    <row r="749" spans="14:17" ht="12.75">
      <c r="N749" s="63"/>
      <c r="O749" s="63"/>
      <c r="P749" s="63"/>
      <c r="Q749" s="63"/>
    </row>
    <row r="750" spans="14:17" ht="12.75">
      <c r="N750" s="63"/>
      <c r="O750" s="63"/>
      <c r="P750" s="63"/>
      <c r="Q750" s="63"/>
    </row>
    <row r="751" spans="14:17" ht="12.75">
      <c r="N751" s="63"/>
      <c r="O751" s="63"/>
      <c r="P751" s="63"/>
      <c r="Q751" s="63"/>
    </row>
    <row r="752" spans="14:17" ht="12.75">
      <c r="N752" s="63"/>
      <c r="O752" s="63"/>
      <c r="P752" s="63"/>
      <c r="Q752" s="63"/>
    </row>
    <row r="753" spans="14:17" ht="12.75">
      <c r="N753" s="63"/>
      <c r="O753" s="63"/>
      <c r="P753" s="63"/>
      <c r="Q753" s="63"/>
    </row>
    <row r="754" spans="14:17" ht="12.75">
      <c r="N754" s="63"/>
      <c r="O754" s="63"/>
      <c r="P754" s="63"/>
      <c r="Q754" s="63"/>
    </row>
    <row r="755" spans="14:17" ht="12.75">
      <c r="N755" s="63"/>
      <c r="O755" s="63"/>
      <c r="P755" s="63"/>
      <c r="Q755" s="63"/>
    </row>
    <row r="756" spans="14:17" ht="12.75">
      <c r="N756" s="63"/>
      <c r="O756" s="63"/>
      <c r="P756" s="63"/>
      <c r="Q756" s="63"/>
    </row>
    <row r="757" spans="14:17" ht="12.75">
      <c r="N757" s="63"/>
      <c r="O757" s="63"/>
      <c r="P757" s="63"/>
      <c r="Q757" s="63"/>
    </row>
    <row r="758" spans="14:17" ht="12.75">
      <c r="N758" s="63"/>
      <c r="O758" s="63"/>
      <c r="P758" s="63"/>
      <c r="Q758" s="63"/>
    </row>
    <row r="759" spans="14:17" ht="12.75">
      <c r="N759" s="63"/>
      <c r="O759" s="63"/>
      <c r="P759" s="63"/>
      <c r="Q759" s="63"/>
    </row>
    <row r="760" spans="14:17" ht="12.75">
      <c r="N760" s="63"/>
      <c r="O760" s="63"/>
      <c r="P760" s="63"/>
      <c r="Q760" s="63"/>
    </row>
    <row r="761" spans="14:17" ht="12.75">
      <c r="N761" s="63"/>
      <c r="O761" s="63"/>
      <c r="P761" s="63"/>
      <c r="Q761" s="63"/>
    </row>
    <row r="762" spans="14:17" ht="12.75">
      <c r="N762" s="63"/>
      <c r="O762" s="63"/>
      <c r="P762" s="63"/>
      <c r="Q762" s="63"/>
    </row>
  </sheetData>
  <sheetProtection/>
  <mergeCells count="22">
    <mergeCell ref="M1:Q1"/>
    <mergeCell ref="M2:Q2"/>
    <mergeCell ref="M3:Q3"/>
    <mergeCell ref="M4:Q4"/>
    <mergeCell ref="M5:P5"/>
    <mergeCell ref="B6:Q6"/>
    <mergeCell ref="H8:Q8"/>
    <mergeCell ref="B429:F432"/>
    <mergeCell ref="N9:O10"/>
    <mergeCell ref="P9:Q10"/>
    <mergeCell ref="N429:P432"/>
    <mergeCell ref="M9:M10"/>
    <mergeCell ref="G9:G10"/>
    <mergeCell ref="B425:F425"/>
    <mergeCell ref="O425:Q425"/>
    <mergeCell ref="B420:F420"/>
    <mergeCell ref="F9:F10"/>
    <mergeCell ref="B9:B10"/>
    <mergeCell ref="C9:C10"/>
    <mergeCell ref="H9:L10"/>
    <mergeCell ref="D9:D10"/>
    <mergeCell ref="E9:E10"/>
  </mergeCells>
  <printOptions/>
  <pageMargins left="0.7874015748031497" right="0.3937007874015748" top="0.7874015748031497" bottom="0.31496062992125984" header="0.1968503937007874" footer="0.15748031496062992"/>
  <pageSetup firstPageNumber="7" useFirstPageNumber="1" fitToHeight="19" fitToWidth="1"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Феофанова Жанна Александровна</cp:lastModifiedBy>
  <cp:lastPrinted>2016-08-01T09:25:03Z</cp:lastPrinted>
  <dcterms:created xsi:type="dcterms:W3CDTF">1997-10-21T11:29:37Z</dcterms:created>
  <dcterms:modified xsi:type="dcterms:W3CDTF">2017-09-25T09:06:43Z</dcterms:modified>
  <cp:category/>
  <cp:version/>
  <cp:contentType/>
  <cp:contentStatus/>
</cp:coreProperties>
</file>