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890" windowHeight="1110" firstSheet="1" activeTab="2"/>
  </bookViews>
  <sheets>
    <sheet name="бесхозяйные ГТС" sheetId="1" r:id="rId1"/>
    <sheet name="развитие сел. территорий" sheetId="2" r:id="rId2"/>
    <sheet name="молодые семьи" sheetId="3" r:id="rId3"/>
    <sheet name="субсидии освещение" sheetId="4" r:id="rId4"/>
    <sheet name="альтернативные фо" sheetId="5" r:id="rId5"/>
    <sheet name="субсидии дороги" sheetId="6" r:id="rId6"/>
    <sheet name="стройка шк. и здрав" sheetId="7" r:id="rId7"/>
    <sheet name="Повышение культуре" sheetId="8" r:id="rId8"/>
    <sheet name="Видеонаблюдение" sheetId="9" r:id="rId9"/>
  </sheets>
  <definedNames>
    <definedName name="_xlnm.Print_Area" localSheetId="1">'развитие сел. территорий'!$A$1:$R$34</definedName>
  </definedNames>
  <calcPr fullCalcOnLoad="1" fullPrecision="0"/>
</workbook>
</file>

<file path=xl/sharedStrings.xml><?xml version="1.0" encoding="utf-8"?>
<sst xmlns="http://schemas.openxmlformats.org/spreadsheetml/2006/main" count="495" uniqueCount="115">
  <si>
    <t>Алексеевский и г.Алексеевка</t>
  </si>
  <si>
    <t>Белгородский</t>
  </si>
  <si>
    <t xml:space="preserve">Борисовский 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</si>
  <si>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</si>
  <si>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</si>
  <si>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</si>
  <si>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</si>
  <si>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</si>
  <si>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</si>
  <si>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</si>
  <si>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</si>
  <si>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</si>
  <si>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</si>
  <si>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</si>
  <si>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</si>
  <si>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</si>
  <si>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 и г.Шебекино</t>
  </si>
  <si>
    <t>Яковлевский</t>
  </si>
  <si>
    <t>г.Белгород</t>
  </si>
  <si>
    <t xml:space="preserve">И    Т    О    Г    О </t>
  </si>
  <si>
    <t>ОБЛАСТНОЙ</t>
  </si>
  <si>
    <t>В   С   Е   Г   О</t>
  </si>
  <si>
    <t>(тыс. рублей)</t>
  </si>
  <si>
    <t xml:space="preserve">СУММА                          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</si>
  <si>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</si>
  <si>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</si>
  <si>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</si>
  <si>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</si>
  <si>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</si>
  <si>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</si>
  <si>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</si>
  <si>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</si>
  <si>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</si>
  <si>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</si>
  <si>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</si>
  <si>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</si>
  <si>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</si>
  <si>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</si>
  <si>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</si>
  <si>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</si>
  <si>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</si>
  <si>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</si>
  <si>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</si>
  <si>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</si>
  <si>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</si>
  <si>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</si>
  <si>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№ п/п</t>
  </si>
  <si>
    <t xml:space="preserve"> Губкинский</t>
  </si>
  <si>
    <t>Старооскольский</t>
  </si>
  <si>
    <t>в том числе:</t>
  </si>
  <si>
    <t>Наименование муниципальных районов и городских округов</t>
  </si>
  <si>
    <t>СУММА</t>
  </si>
  <si>
    <t xml:space="preserve">Наименование муниципальных районов </t>
  </si>
  <si>
    <t>Наименование муниципальных районов  и городских округов</t>
  </si>
  <si>
    <t>2016 год</t>
  </si>
  <si>
    <t xml:space="preserve">2015 год </t>
  </si>
  <si>
    <t>Таблица 54</t>
  </si>
  <si>
    <t>Таблица 59</t>
  </si>
  <si>
    <t>Таблица 60</t>
  </si>
  <si>
    <t>+/-</t>
  </si>
  <si>
    <t>Алексеевский и г. Алексеевка</t>
  </si>
  <si>
    <t>г. Валуйки и  Валуйский</t>
  </si>
  <si>
    <t>Шебекинский и г. Шебекино</t>
  </si>
  <si>
    <t>г. Белгород</t>
  </si>
  <si>
    <t>Губкинский</t>
  </si>
  <si>
    <t>Распределение субсидий бюджетам муниципальных районов на плановый период 2018 и 2019 годов на организацию наружного освещения населенных пунктов Белгородской области</t>
  </si>
  <si>
    <t>2018 год</t>
  </si>
  <si>
    <t>2019 год</t>
  </si>
  <si>
    <t>Распределение субсидий бюджетам муниципальных районов и городских округов на плановый период 2018 и 2019 годов на реализацию мероприятий устойчивого развития сельских территорий и софинансирование капиальных вложений (строительства, реконструкции) в объекты муниципальной собственности в части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</t>
  </si>
  <si>
    <t>Утвержденный бюджет</t>
  </si>
  <si>
    <t>Поправка</t>
  </si>
  <si>
    <t>Развитие водоснабжения в сельской местности</t>
  </si>
  <si>
    <t>Развитие сети плоскостных спортивных сооружений</t>
  </si>
  <si>
    <t>Развитие сети учережений культурно-досугового типа</t>
  </si>
  <si>
    <t>Грантовая поддержка местных инициатив граждан, проживающих в сельской местности</t>
  </si>
  <si>
    <t>Борисовский</t>
  </si>
  <si>
    <t>(тыс. руб.)</t>
  </si>
  <si>
    <t>И Т О Г О</t>
  </si>
  <si>
    <t xml:space="preserve">   Распределение субсидий бюджетам муниципальных районов и городских округов  на плановый период 2018 и 2019 годов на  мероприятия подпрограммы "Обеспечение жильем молодых семей" федеральной целевой программы "Жилище" на 2015- 2020 годы</t>
  </si>
  <si>
    <t>в рамках подпрограммы «Развитие общего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</si>
  <si>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«Культурно-досуговая деятельность и народное творчество» государственной программы Белгородской области  «Развитие культуры и искусства Белгородской области на 2014-2020 годы»</t>
  </si>
  <si>
    <t>в рамках подпрограммы «Государственная охрана, сохранение и популяризация объектов культурного наследия (памятников истории и культуры)» государственной программы Белгородской области  «Развитие культуры и искусства Белгородской области на 2014-2020 годы»</t>
  </si>
  <si>
    <t>в рамках непрограммных направлений</t>
  </si>
  <si>
    <t>г. Валуйки и Валуйский</t>
  </si>
  <si>
    <t xml:space="preserve">Распределение субсидий бюджетам муниципальных районов и городских округов на  плановый период 2018 и 2019 годов  на строительство, реконструкцию, приобретение объектов недвижимого имущества и капитальный ремонт объектов местного значения </t>
  </si>
  <si>
    <t>Распределение субсидий  из областного бюджета муниципальных районов и городских округов  на плановый период 2018 и 2019 годов на повышение оплаты труда работникам учрежедений культуры</t>
  </si>
  <si>
    <t>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</si>
  <si>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сети автомобильных дорог общего пользования местного значения</t>
  </si>
  <si>
    <t xml:space="preserve">Распределение субсидий бюджетам муниципальных районов и городских округов на плановый период 2018 и 2019 годов на поддержку альтернативных форм предоставления дошкольного образования </t>
  </si>
  <si>
    <t xml:space="preserve">2018 год </t>
  </si>
  <si>
    <t>Распределение иных межбюджетных трансфертов бюджетам муниципальных районов и городских округов на плановый период 2018 и 2019 годов на обеспечение  видеонаблюдением  аудиторий  пунктов проведения единого государственного экзамена</t>
  </si>
  <si>
    <t>(тыс.рублей)</t>
  </si>
  <si>
    <t>утверждено на 2012</t>
  </si>
  <si>
    <t>итого федеральный</t>
  </si>
  <si>
    <t>211 НДФЛ</t>
  </si>
  <si>
    <t>213            НДФЛ</t>
  </si>
  <si>
    <t>итого областной</t>
  </si>
  <si>
    <t>г.Валуйски и Валуйский</t>
  </si>
  <si>
    <t>Ровеньской</t>
  </si>
  <si>
    <t>Итого</t>
  </si>
  <si>
    <t>Областной бюджет</t>
  </si>
  <si>
    <t>Всего</t>
  </si>
  <si>
    <t>Таблица 52</t>
  </si>
  <si>
    <t>Таблица 53</t>
  </si>
  <si>
    <t>Таблица 55</t>
  </si>
  <si>
    <t xml:space="preserve">Распределение субсидий бюджетам муниципальных районов  на плановый период 2018 и 2019 годов на разработку  проектно-сметной  документации на осуществление капитального ремонта  гидротехнических сооружений, находящихся в муниципальной собственности, и бесхозяйных гидротехнических сооружений </t>
  </si>
  <si>
    <t>Таблица 57</t>
  </si>
  <si>
    <t>Таблица 58</t>
  </si>
  <si>
    <t>Приложения 29</t>
  </si>
  <si>
    <t>Приложение 29</t>
  </si>
  <si>
    <t>приложения 29</t>
  </si>
  <si>
    <t>Приложения  29</t>
  </si>
  <si>
    <t>Таблица 56</t>
  </si>
  <si>
    <t>Распределение субсидий  бюджетам  муниципальных районов и городских округов на плановый период 2018 и 2019 годов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на капитальный ремонт и ремонт сети автомобильных дорог общего пользования местного значения</t>
  </si>
  <si>
    <t>г . Валуйки и Валуйский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</si>
</sst>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_-* #,##0.0\ _р_._-;\-* #,##0.0\ _р_._-;_-* &quot;-&quot;??\ _р_._-;_-@_-"/>
    <numFmt numFmtId="192" formatCode="_-* #,##0\ _р_._-;\-* #,##0\ _р_._-;_-* &quot;-&quot;??\ _р_._-;_-@_-"/>
    <numFmt numFmtId="193" formatCode="0.00000000"/>
    <numFmt numFmtId="194" formatCode="0.0000000"/>
    <numFmt numFmtId="195" formatCode="_-* #,##0_р_._-;\-* #,##0_р_._-;_-* &quot;-&quot;?_р_._-;_-@_-"/>
    <numFmt numFmtId="196" formatCode="#,##0_р_."/>
    <numFmt numFmtId="197" formatCode="_-* #,##0_р_._-;\-* #,##0_р_._-;_-* &quot;-&quot;??_р_._-;_-@_-"/>
    <numFmt numFmtId="198" formatCode="_-* #,##0.0_р_._-;\-* #,##0.0_р_._-;_-* &quot;-&quot;?_р_._-;_-@_-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4"/>
      <color indexed="37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raditional Arabic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Continuous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15" borderId="17" xfId="0" applyFont="1" applyFill="1" applyBorder="1" applyAlignment="1" applyProtection="1">
      <alignment horizontal="centerContinuous" vertical="center" wrapText="1"/>
      <protection locked="0"/>
    </xf>
    <xf numFmtId="0" fontId="9" fillId="15" borderId="18" xfId="0" applyFont="1" applyFill="1" applyBorder="1" applyAlignment="1" applyProtection="1">
      <alignment horizontal="centerContinuous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1" fontId="12" fillId="0" borderId="13" xfId="0" applyNumberFormat="1" applyFont="1" applyFill="1" applyBorder="1" applyAlignment="1" applyProtection="1">
      <alignment vertical="center" wrapText="1"/>
      <protection locked="0"/>
    </xf>
    <xf numFmtId="0" fontId="13" fillId="15" borderId="17" xfId="0" applyFont="1" applyFill="1" applyBorder="1" applyAlignment="1" applyProtection="1">
      <alignment horizontal="centerContinuous" vertical="center" wrapText="1"/>
      <protection locked="0"/>
    </xf>
    <xf numFmtId="0" fontId="9" fillId="15" borderId="12" xfId="0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8" fillId="15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15" borderId="12" xfId="0" applyFont="1" applyFill="1" applyBorder="1" applyAlignment="1" applyProtection="1">
      <alignment horizontal="centerContinuous"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195" fontId="8" fillId="0" borderId="27" xfId="0" applyNumberFormat="1" applyFont="1" applyBorder="1" applyAlignment="1">
      <alignment horizontal="center" vertical="center" wrapText="1"/>
    </xf>
    <xf numFmtId="195" fontId="8" fillId="0" borderId="13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33" fillId="0" borderId="28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3" fillId="0" borderId="30" xfId="0" applyFont="1" applyFill="1" applyBorder="1" applyAlignment="1">
      <alignment horizontal="center"/>
    </xf>
    <xf numFmtId="0" fontId="33" fillId="0" borderId="3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28" xfId="0" applyFont="1" applyBorder="1" applyAlignment="1">
      <alignment/>
    </xf>
    <xf numFmtId="3" fontId="33" fillId="0" borderId="28" xfId="0" applyNumberFormat="1" applyFont="1" applyBorder="1" applyAlignment="1">
      <alignment horizontal="center"/>
    </xf>
    <xf numFmtId="3" fontId="34" fillId="0" borderId="28" xfId="0" applyNumberFormat="1" applyFont="1" applyFill="1" applyBorder="1" applyAlignment="1">
      <alignment horizontal="center"/>
    </xf>
    <xf numFmtId="3" fontId="34" fillId="0" borderId="28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Fill="1" applyAlignment="1">
      <alignment vertical="center" wrapText="1"/>
    </xf>
    <xf numFmtId="197" fontId="33" fillId="0" borderId="0" xfId="0" applyNumberFormat="1" applyFont="1" applyFill="1" applyAlignment="1">
      <alignment vertical="center" wrapText="1"/>
    </xf>
    <xf numFmtId="197" fontId="34" fillId="0" borderId="0" xfId="60" applyNumberFormat="1" applyFont="1" applyAlignment="1">
      <alignment/>
    </xf>
    <xf numFmtId="197" fontId="7" fillId="0" borderId="0" xfId="60" applyNumberFormat="1" applyFont="1" applyAlignment="1">
      <alignment/>
    </xf>
    <xf numFmtId="197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3" fontId="37" fillId="0" borderId="15" xfId="0" applyNumberFormat="1" applyFont="1" applyFill="1" applyBorder="1" applyAlignment="1" applyProtection="1">
      <alignment vertical="center" wrapText="1"/>
      <protection locked="0"/>
    </xf>
    <xf numFmtId="0" fontId="35" fillId="0" borderId="18" xfId="0" applyFont="1" applyFill="1" applyBorder="1" applyAlignment="1" applyProtection="1">
      <alignment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15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195" fontId="8" fillId="0" borderId="32" xfId="0" applyNumberFormat="1" applyFont="1" applyBorder="1" applyAlignment="1">
      <alignment horizontal="center" vertical="center" wrapText="1"/>
    </xf>
    <xf numFmtId="195" fontId="8" fillId="0" borderId="33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195" fontId="8" fillId="0" borderId="3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34" xfId="0" applyFont="1" applyBorder="1" applyAlignment="1">
      <alignment vertical="top" wrapText="1"/>
    </xf>
    <xf numFmtId="0" fontId="15" fillId="0" borderId="36" xfId="0" applyFont="1" applyFill="1" applyBorder="1" applyAlignment="1">
      <alignment/>
    </xf>
    <xf numFmtId="1" fontId="15" fillId="0" borderId="37" xfId="0" applyNumberFormat="1" applyFont="1" applyBorder="1" applyAlignment="1">
      <alignment/>
    </xf>
    <xf numFmtId="1" fontId="15" fillId="0" borderId="31" xfId="0" applyNumberFormat="1" applyFont="1" applyBorder="1" applyAlignment="1">
      <alignment/>
    </xf>
    <xf numFmtId="0" fontId="15" fillId="18" borderId="38" xfId="0" applyFont="1" applyFill="1" applyBorder="1" applyAlignment="1">
      <alignment vertical="top" wrapText="1"/>
    </xf>
    <xf numFmtId="0" fontId="16" fillId="18" borderId="39" xfId="0" applyFont="1" applyFill="1" applyBorder="1" applyAlignment="1">
      <alignment vertical="top" wrapText="1"/>
    </xf>
    <xf numFmtId="1" fontId="15" fillId="18" borderId="40" xfId="0" applyNumberFormat="1" applyFont="1" applyFill="1" applyBorder="1" applyAlignment="1">
      <alignment vertical="top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top" wrapText="1"/>
    </xf>
    <xf numFmtId="0" fontId="16" fillId="0" borderId="43" xfId="0" applyFont="1" applyFill="1" applyBorder="1" applyAlignment="1">
      <alignment horizontal="center" vertical="top" wrapText="1"/>
    </xf>
    <xf numFmtId="1" fontId="16" fillId="0" borderId="43" xfId="0" applyNumberFormat="1" applyFont="1" applyBorder="1" applyAlignment="1">
      <alignment/>
    </xf>
    <xf numFmtId="197" fontId="16" fillId="0" borderId="43" xfId="60" applyNumberFormat="1" applyFont="1" applyBorder="1" applyAlignment="1">
      <alignment/>
    </xf>
    <xf numFmtId="197" fontId="16" fillId="0" borderId="44" xfId="60" applyNumberFormat="1" applyFont="1" applyBorder="1" applyAlignment="1">
      <alignment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39" fillId="0" borderId="49" xfId="0" applyFont="1" applyBorder="1" applyAlignment="1">
      <alignment horizontal="center" vertical="top" wrapText="1"/>
    </xf>
    <xf numFmtId="0" fontId="39" fillId="0" borderId="39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5" fillId="0" borderId="50" xfId="0" applyFont="1" applyBorder="1" applyAlignment="1">
      <alignment vertical="top" wrapText="1"/>
    </xf>
    <xf numFmtId="0" fontId="15" fillId="0" borderId="51" xfId="0" applyFont="1" applyBorder="1" applyAlignment="1">
      <alignment/>
    </xf>
    <xf numFmtId="1" fontId="15" fillId="0" borderId="52" xfId="0" applyNumberFormat="1" applyFont="1" applyBorder="1" applyAlignment="1">
      <alignment/>
    </xf>
    <xf numFmtId="1" fontId="15" fillId="0" borderId="53" xfId="0" applyNumberFormat="1" applyFont="1" applyBorder="1" applyAlignment="1">
      <alignment/>
    </xf>
    <xf numFmtId="1" fontId="15" fillId="0" borderId="26" xfId="0" applyNumberFormat="1" applyFont="1" applyBorder="1" applyAlignment="1">
      <alignment/>
    </xf>
    <xf numFmtId="1" fontId="15" fillId="0" borderId="54" xfId="0" applyNumberFormat="1" applyFont="1" applyBorder="1" applyAlignment="1">
      <alignment/>
    </xf>
    <xf numFmtId="0" fontId="15" fillId="0" borderId="27" xfId="0" applyFont="1" applyBorder="1" applyAlignment="1">
      <alignment vertical="top" wrapText="1"/>
    </xf>
    <xf numFmtId="0" fontId="15" fillId="0" borderId="55" xfId="0" applyFont="1" applyBorder="1" applyAlignment="1">
      <alignment/>
    </xf>
    <xf numFmtId="1" fontId="15" fillId="0" borderId="56" xfId="0" applyNumberFormat="1" applyFont="1" applyBorder="1" applyAlignment="1">
      <alignment/>
    </xf>
    <xf numFmtId="1" fontId="15" fillId="0" borderId="57" xfId="0" applyNumberFormat="1" applyFont="1" applyBorder="1" applyAlignment="1">
      <alignment/>
    </xf>
    <xf numFmtId="1" fontId="15" fillId="0" borderId="14" xfId="0" applyNumberFormat="1" applyFont="1" applyBorder="1" applyAlignment="1">
      <alignment/>
    </xf>
    <xf numFmtId="1" fontId="15" fillId="0" borderId="33" xfId="0" applyNumberFormat="1" applyFont="1" applyBorder="1" applyAlignment="1">
      <alignment/>
    </xf>
    <xf numFmtId="0" fontId="15" fillId="0" borderId="58" xfId="0" applyFont="1" applyBorder="1" applyAlignment="1">
      <alignment vertical="top" wrapText="1"/>
    </xf>
    <xf numFmtId="0" fontId="15" fillId="0" borderId="59" xfId="0" applyFont="1" applyBorder="1" applyAlignment="1">
      <alignment/>
    </xf>
    <xf numFmtId="1" fontId="15" fillId="0" borderId="60" xfId="0" applyNumberFormat="1" applyFont="1" applyBorder="1" applyAlignment="1">
      <alignment/>
    </xf>
    <xf numFmtId="1" fontId="15" fillId="0" borderId="61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" fontId="15" fillId="0" borderId="62" xfId="0" applyNumberFormat="1" applyFont="1" applyBorder="1" applyAlignment="1">
      <alignment/>
    </xf>
    <xf numFmtId="0" fontId="9" fillId="0" borderId="28" xfId="0" applyFont="1" applyBorder="1" applyAlignment="1">
      <alignment horizontal="center"/>
    </xf>
    <xf numFmtId="3" fontId="40" fillId="0" borderId="28" xfId="0" applyNumberFormat="1" applyFont="1" applyFill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195" fontId="8" fillId="0" borderId="63" xfId="0" applyNumberFormat="1" applyFont="1" applyBorder="1" applyAlignment="1">
      <alignment horizontal="center" vertical="center" wrapText="1"/>
    </xf>
    <xf numFmtId="195" fontId="8" fillId="0" borderId="21" xfId="0" applyNumberFormat="1" applyFont="1" applyBorder="1" applyAlignment="1">
      <alignment horizontal="center" vertical="center" wrapText="1"/>
    </xf>
    <xf numFmtId="195" fontId="8" fillId="0" borderId="64" xfId="0" applyNumberFormat="1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textRotation="90" wrapText="1"/>
      <protection locked="0"/>
    </xf>
    <xf numFmtId="0" fontId="9" fillId="0" borderId="21" xfId="0" applyFont="1" applyFill="1" applyBorder="1" applyAlignment="1" applyProtection="1">
      <alignment horizontal="center" vertical="center" textRotation="90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/>
    </xf>
    <xf numFmtId="0" fontId="33" fillId="0" borderId="68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28" xfId="0" applyFont="1" applyBorder="1" applyAlignment="1">
      <alignment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66" xfId="0" applyFon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12" xfId="0" applyFont="1" applyFill="1" applyBorder="1" applyAlignment="1" applyProtection="1" quotePrefix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textRotation="90" wrapText="1"/>
      <protection locked="0"/>
    </xf>
    <xf numFmtId="0" fontId="9" fillId="0" borderId="15" xfId="0" applyFont="1" applyFill="1" applyBorder="1" applyAlignment="1" applyProtection="1">
      <alignment horizontal="center" vertical="center" textRotation="90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72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 locked="0"/>
    </xf>
    <xf numFmtId="0" fontId="36" fillId="0" borderId="73" xfId="0" applyFont="1" applyFill="1" applyBorder="1" applyAlignment="1" applyProtection="1">
      <alignment horizontal="center" vertical="center" wrapText="1"/>
      <protection locked="0"/>
    </xf>
    <xf numFmtId="0" fontId="36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textRotation="90" wrapText="1"/>
      <protection locked="0"/>
    </xf>
    <xf numFmtId="0" fontId="9" fillId="0" borderId="72" xfId="0" applyFont="1" applyFill="1" applyBorder="1" applyAlignment="1" applyProtection="1">
      <alignment horizontal="center" vertical="center" textRotation="90" wrapText="1"/>
      <protection locked="0"/>
    </xf>
    <xf numFmtId="0" fontId="9" fillId="0" borderId="19" xfId="0" applyFont="1" applyFill="1" applyBorder="1" applyAlignment="1" applyProtection="1">
      <alignment horizontal="center" vertical="center" textRotation="90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75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5" fillId="0" borderId="75" xfId="0" applyFont="1" applyFill="1" applyBorder="1" applyAlignment="1" applyProtection="1">
      <alignment horizontal="center" vertical="center" wrapText="1"/>
      <protection locked="0"/>
    </xf>
    <xf numFmtId="0" fontId="35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47" xfId="0" applyFont="1" applyFill="1" applyBorder="1" applyAlignment="1" applyProtection="1">
      <alignment horizontal="center" vertical="center" wrapText="1"/>
      <protection locked="0"/>
    </xf>
    <xf numFmtId="0" fontId="36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L37"/>
  <sheetViews>
    <sheetView zoomScale="75" zoomScaleNormal="75" zoomScalePageLayoutView="0" workbookViewId="0" topLeftCell="A1">
      <selection activeCell="M9" sqref="M9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0.00390625" style="1" customWidth="1"/>
    <col min="4" max="4" width="26.125" style="1" customWidth="1"/>
    <col min="5" max="5" width="22.00390625" style="1" customWidth="1"/>
    <col min="6" max="6" width="11.00390625" style="1" customWidth="1"/>
    <col min="7" max="7" width="9.25390625" style="1" customWidth="1"/>
    <col min="8" max="16384" width="8.875" style="1" customWidth="1"/>
  </cols>
  <sheetData>
    <row r="1" spans="2:5" ht="18.75" customHeight="1">
      <c r="B1" s="8"/>
      <c r="C1" s="4"/>
      <c r="E1" s="29" t="s">
        <v>102</v>
      </c>
    </row>
    <row r="2" spans="2:5" ht="18.75" customHeight="1">
      <c r="B2" s="8"/>
      <c r="C2" s="4"/>
      <c r="E2" s="29" t="s">
        <v>108</v>
      </c>
    </row>
    <row r="3" spans="2:4" ht="13.5" customHeight="1">
      <c r="B3" s="8"/>
      <c r="C3" s="8"/>
      <c r="D3" s="21"/>
    </row>
    <row r="4" spans="2:12" ht="174" customHeight="1">
      <c r="B4" s="149" t="s">
        <v>105</v>
      </c>
      <c r="C4" s="149"/>
      <c r="D4" s="149"/>
      <c r="E4" s="149"/>
      <c r="F4" s="47"/>
      <c r="G4" s="3"/>
      <c r="H4" s="3"/>
      <c r="I4" s="3"/>
      <c r="J4" s="3"/>
      <c r="K4" s="3"/>
      <c r="L4" s="3"/>
    </row>
    <row r="5" spans="2:3" ht="12.75" customHeight="1">
      <c r="B5" s="5"/>
      <c r="C5" s="5"/>
    </row>
    <row r="6" spans="2:5" ht="19.5" customHeight="1">
      <c r="B6" s="10"/>
      <c r="C6" s="11"/>
      <c r="E6" s="29" t="s">
        <v>22</v>
      </c>
    </row>
    <row r="7" spans="2:3" ht="7.5" customHeight="1" thickBot="1">
      <c r="B7" s="10"/>
      <c r="C7" s="12"/>
    </row>
    <row r="8" spans="2:5" s="2" customFormat="1" ht="33" customHeight="1" thickBot="1">
      <c r="B8" s="150" t="s">
        <v>46</v>
      </c>
      <c r="C8" s="152" t="s">
        <v>50</v>
      </c>
      <c r="D8" s="154" t="s">
        <v>51</v>
      </c>
      <c r="E8" s="154"/>
    </row>
    <row r="9" spans="2:5" ht="25.5" customHeight="1">
      <c r="B9" s="151"/>
      <c r="C9" s="153"/>
      <c r="D9" s="155" t="s">
        <v>66</v>
      </c>
      <c r="E9" s="155" t="s">
        <v>67</v>
      </c>
    </row>
    <row r="10" spans="2:5" ht="56.25" customHeight="1" thickBot="1">
      <c r="B10" s="151"/>
      <c r="C10" s="153"/>
      <c r="D10" s="156"/>
      <c r="E10" s="156"/>
    </row>
    <row r="11" spans="2:5" ht="24.75" customHeight="1" thickBot="1">
      <c r="B11" s="13">
        <v>1</v>
      </c>
      <c r="C11" s="13">
        <v>2</v>
      </c>
      <c r="D11" s="36">
        <v>3</v>
      </c>
      <c r="E11" s="36">
        <v>4</v>
      </c>
    </row>
    <row r="12" spans="2:5" ht="25.5" customHeight="1">
      <c r="B12" s="14" t="s">
        <v>24</v>
      </c>
      <c r="C12" s="6" t="s">
        <v>60</v>
      </c>
      <c r="D12" s="27"/>
      <c r="E12" s="27"/>
    </row>
    <row r="13" spans="2:5" ht="21.75" customHeight="1">
      <c r="B13" s="15" t="s">
        <v>25</v>
      </c>
      <c r="C13" s="7" t="s">
        <v>1</v>
      </c>
      <c r="D13" s="27"/>
      <c r="E13" s="27"/>
    </row>
    <row r="14" spans="2:5" ht="21.75" customHeight="1">
      <c r="B14" s="15" t="s">
        <v>27</v>
      </c>
      <c r="C14" s="7" t="s">
        <v>2</v>
      </c>
      <c r="D14" s="27"/>
      <c r="E14" s="27"/>
    </row>
    <row r="15" spans="2:5" ht="21.75" customHeight="1">
      <c r="B15" s="15" t="s">
        <v>26</v>
      </c>
      <c r="C15" s="7" t="s">
        <v>61</v>
      </c>
      <c r="D15" s="27"/>
      <c r="E15" s="27">
        <v>1440</v>
      </c>
    </row>
    <row r="16" spans="2:5" ht="21.75" customHeight="1">
      <c r="B16" s="15" t="s">
        <v>28</v>
      </c>
      <c r="C16" s="7" t="s">
        <v>3</v>
      </c>
      <c r="D16" s="27"/>
      <c r="E16" s="27"/>
    </row>
    <row r="17" spans="2:5" ht="21.75" customHeight="1">
      <c r="B17" s="15" t="s">
        <v>29</v>
      </c>
      <c r="C17" s="7" t="s">
        <v>4</v>
      </c>
      <c r="D17" s="27"/>
      <c r="E17" s="27"/>
    </row>
    <row r="18" spans="2:5" ht="21.75" customHeight="1">
      <c r="B18" s="15" t="s">
        <v>30</v>
      </c>
      <c r="C18" s="7" t="s">
        <v>5</v>
      </c>
      <c r="D18" s="27"/>
      <c r="E18" s="27">
        <v>2160</v>
      </c>
    </row>
    <row r="19" spans="2:5" ht="21.75" customHeight="1">
      <c r="B19" s="15" t="s">
        <v>31</v>
      </c>
      <c r="C19" s="7" t="s">
        <v>6</v>
      </c>
      <c r="D19" s="27"/>
      <c r="E19" s="27"/>
    </row>
    <row r="20" spans="2:5" ht="21.75" customHeight="1">
      <c r="B20" s="15" t="s">
        <v>32</v>
      </c>
      <c r="C20" s="7" t="s">
        <v>7</v>
      </c>
      <c r="D20" s="27">
        <v>1440</v>
      </c>
      <c r="E20" s="27"/>
    </row>
    <row r="21" spans="2:5" ht="21.75" customHeight="1">
      <c r="B21" s="15" t="s">
        <v>33</v>
      </c>
      <c r="C21" s="7" t="s">
        <v>8</v>
      </c>
      <c r="D21" s="27"/>
      <c r="E21" s="27"/>
    </row>
    <row r="22" spans="2:5" ht="21.75" customHeight="1">
      <c r="B22" s="15" t="s">
        <v>34</v>
      </c>
      <c r="C22" s="7" t="s">
        <v>9</v>
      </c>
      <c r="D22" s="27">
        <v>720</v>
      </c>
      <c r="E22" s="27"/>
    </row>
    <row r="23" spans="2:5" ht="21.75" customHeight="1">
      <c r="B23" s="15" t="s">
        <v>35</v>
      </c>
      <c r="C23" s="7" t="s">
        <v>10</v>
      </c>
      <c r="D23" s="27"/>
      <c r="E23" s="27"/>
    </row>
    <row r="24" spans="2:5" ht="21.75" customHeight="1">
      <c r="B24" s="15" t="s">
        <v>36</v>
      </c>
      <c r="C24" s="7" t="s">
        <v>11</v>
      </c>
      <c r="D24" s="27"/>
      <c r="E24" s="27"/>
    </row>
    <row r="25" spans="2:5" ht="21.75" customHeight="1">
      <c r="B25" s="15" t="s">
        <v>37</v>
      </c>
      <c r="C25" s="7" t="s">
        <v>12</v>
      </c>
      <c r="D25" s="27"/>
      <c r="E25" s="27"/>
    </row>
    <row r="26" spans="2:5" ht="21.75" customHeight="1">
      <c r="B26" s="15" t="s">
        <v>38</v>
      </c>
      <c r="C26" s="7" t="s">
        <v>13</v>
      </c>
      <c r="D26" s="27"/>
      <c r="E26" s="27"/>
    </row>
    <row r="27" spans="2:5" ht="21.75" customHeight="1">
      <c r="B27" s="15" t="s">
        <v>39</v>
      </c>
      <c r="C27" s="7" t="s">
        <v>14</v>
      </c>
      <c r="D27" s="27"/>
      <c r="E27" s="27"/>
    </row>
    <row r="28" spans="2:5" ht="21.75" customHeight="1">
      <c r="B28" s="15" t="s">
        <v>40</v>
      </c>
      <c r="C28" s="7" t="s">
        <v>15</v>
      </c>
      <c r="D28" s="27">
        <v>1440</v>
      </c>
      <c r="E28" s="27"/>
    </row>
    <row r="29" spans="2:5" ht="21.75" customHeight="1">
      <c r="B29" s="15" t="s">
        <v>41</v>
      </c>
      <c r="C29" s="7" t="s">
        <v>62</v>
      </c>
      <c r="D29" s="27"/>
      <c r="E29" s="27"/>
    </row>
    <row r="30" spans="2:5" ht="21.75" customHeight="1">
      <c r="B30" s="15" t="s">
        <v>42</v>
      </c>
      <c r="C30" s="7" t="s">
        <v>17</v>
      </c>
      <c r="D30" s="27"/>
      <c r="E30" s="27"/>
    </row>
    <row r="31" spans="2:5" ht="21.75" customHeight="1">
      <c r="B31" s="15" t="s">
        <v>43</v>
      </c>
      <c r="C31" s="7" t="s">
        <v>63</v>
      </c>
      <c r="D31" s="27"/>
      <c r="E31" s="27"/>
    </row>
    <row r="32" spans="2:5" ht="21.75" customHeight="1">
      <c r="B32" s="16" t="s">
        <v>44</v>
      </c>
      <c r="C32" s="7" t="s">
        <v>64</v>
      </c>
      <c r="D32" s="27"/>
      <c r="E32" s="27"/>
    </row>
    <row r="33" spans="2:5" ht="24.75" customHeight="1" thickBot="1">
      <c r="B33" s="17" t="s">
        <v>45</v>
      </c>
      <c r="C33" s="7" t="s">
        <v>48</v>
      </c>
      <c r="D33" s="27"/>
      <c r="E33" s="52"/>
    </row>
    <row r="34" spans="2:5" ht="21.75" customHeight="1" thickBot="1">
      <c r="B34" s="18" t="s">
        <v>19</v>
      </c>
      <c r="C34" s="19"/>
      <c r="D34" s="28">
        <f>SUM(D12:D33)</f>
        <v>3600</v>
      </c>
      <c r="E34" s="28">
        <f>SUM(E12:E33)</f>
        <v>3600</v>
      </c>
    </row>
    <row r="35" spans="2:3" ht="21.75" customHeight="1" hidden="1" thickBot="1">
      <c r="B35" s="22"/>
      <c r="C35" s="23" t="s">
        <v>20</v>
      </c>
    </row>
    <row r="36" spans="2:3" ht="21.75" customHeight="1" hidden="1" thickBot="1">
      <c r="B36" s="25" t="s">
        <v>21</v>
      </c>
      <c r="C36" s="19"/>
    </row>
    <row r="37" spans="2:3" ht="24.75" customHeight="1">
      <c r="B37" s="8"/>
      <c r="C37" s="8"/>
    </row>
  </sheetData>
  <sheetProtection/>
  <mergeCells count="6">
    <mergeCell ref="B4:E4"/>
    <mergeCell ref="B8:B10"/>
    <mergeCell ref="C8:C10"/>
    <mergeCell ref="D8:E8"/>
    <mergeCell ref="D9:D10"/>
    <mergeCell ref="E9:E10"/>
  </mergeCells>
  <printOptions/>
  <pageMargins left="0.9448818897637796" right="0.3937007874015748" top="0.3937007874015748" bottom="0.3937007874015748" header="0" footer="0.31496062992125984"/>
  <pageSetup blackAndWhite="1" firstPageNumber="518" useFirstPageNumber="1" fitToHeight="1" fitToWidth="1"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41"/>
  <sheetViews>
    <sheetView view="pageBreakPreview" zoomScale="60" zoomScaleNormal="75" zoomScalePageLayoutView="0" workbookViewId="0" topLeftCell="A1">
      <selection activeCell="M9" sqref="M9"/>
    </sheetView>
  </sheetViews>
  <sheetFormatPr defaultColWidth="9.00390625" defaultRowHeight="24.75" customHeight="1"/>
  <cols>
    <col min="1" max="1" width="4.875" style="56" customWidth="1"/>
    <col min="2" max="2" width="32.375" style="56" customWidth="1"/>
    <col min="3" max="3" width="12.125" style="56" hidden="1" customWidth="1"/>
    <col min="4" max="4" width="21.625" style="56" hidden="1" customWidth="1"/>
    <col min="5" max="5" width="19.375" style="56" hidden="1" customWidth="1"/>
    <col min="6" max="6" width="13.625" style="56" hidden="1" customWidth="1"/>
    <col min="7" max="7" width="21.625" style="56" hidden="1" customWidth="1"/>
    <col min="8" max="8" width="5.75390625" style="56" hidden="1" customWidth="1"/>
    <col min="9" max="9" width="19.375" style="56" customWidth="1"/>
    <col min="10" max="10" width="21.125" style="56" customWidth="1"/>
    <col min="11" max="11" width="23.625" style="56" customWidth="1"/>
    <col min="12" max="13" width="19.75390625" style="56" customWidth="1"/>
    <col min="14" max="14" width="19.375" style="56" customWidth="1"/>
    <col min="15" max="15" width="21.75390625" style="56" customWidth="1"/>
    <col min="16" max="16" width="26.25390625" style="56" customWidth="1"/>
    <col min="17" max="17" width="23.125" style="56" customWidth="1"/>
    <col min="18" max="18" width="19.75390625" style="56" customWidth="1"/>
    <col min="19" max="16384" width="9.125" style="56" customWidth="1"/>
  </cols>
  <sheetData>
    <row r="1" spans="1:18" ht="8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8.75">
      <c r="A2" s="65"/>
      <c r="B2" s="65"/>
      <c r="C2" s="65"/>
      <c r="D2" s="66"/>
      <c r="E2" s="67"/>
      <c r="F2" s="65"/>
      <c r="G2" s="66"/>
      <c r="H2" s="67"/>
      <c r="I2" s="67"/>
      <c r="J2" s="66"/>
      <c r="K2" s="67"/>
      <c r="L2" s="67"/>
      <c r="M2" s="67"/>
      <c r="N2" s="67"/>
      <c r="O2" s="66"/>
      <c r="P2" s="67"/>
      <c r="Q2" s="67"/>
      <c r="R2" s="67" t="s">
        <v>103</v>
      </c>
    </row>
    <row r="3" spans="1:18" ht="18.75">
      <c r="A3" s="65"/>
      <c r="B3" s="65"/>
      <c r="C3" s="65"/>
      <c r="D3" s="66"/>
      <c r="E3" s="67"/>
      <c r="F3" s="65"/>
      <c r="G3" s="66"/>
      <c r="H3" s="67"/>
      <c r="I3" s="67"/>
      <c r="J3" s="66"/>
      <c r="K3" s="67"/>
      <c r="L3" s="67"/>
      <c r="M3" s="67"/>
      <c r="N3" s="67"/>
      <c r="O3" s="66"/>
      <c r="P3" s="67"/>
      <c r="Q3" s="67"/>
      <c r="R3" s="67" t="s">
        <v>108</v>
      </c>
    </row>
    <row r="4" spans="1:18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17.75" customHeight="1">
      <c r="A5" s="166" t="s">
        <v>68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8.75">
      <c r="A6" s="68"/>
      <c r="B6" s="68"/>
      <c r="C6" s="68"/>
      <c r="D6" s="69"/>
      <c r="E6" s="70"/>
      <c r="F6" s="68"/>
      <c r="G6" s="69"/>
      <c r="H6" s="70"/>
      <c r="I6" s="70"/>
      <c r="J6" s="69"/>
      <c r="K6" s="70"/>
      <c r="L6" s="70"/>
      <c r="M6" s="70"/>
      <c r="N6" s="70"/>
      <c r="O6" s="69"/>
      <c r="P6" s="70"/>
      <c r="Q6" s="70"/>
      <c r="R6" s="70" t="s">
        <v>76</v>
      </c>
    </row>
    <row r="7" spans="1:18" ht="18.75">
      <c r="A7" s="167" t="s">
        <v>46</v>
      </c>
      <c r="B7" s="168" t="s">
        <v>50</v>
      </c>
      <c r="C7" s="168" t="s">
        <v>69</v>
      </c>
      <c r="D7" s="169" t="s">
        <v>49</v>
      </c>
      <c r="E7" s="169"/>
      <c r="F7" s="168" t="s">
        <v>70</v>
      </c>
      <c r="G7" s="170" t="s">
        <v>49</v>
      </c>
      <c r="H7" s="171"/>
      <c r="I7" s="157" t="s">
        <v>51</v>
      </c>
      <c r="J7" s="158"/>
      <c r="K7" s="158"/>
      <c r="L7" s="158"/>
      <c r="M7" s="159"/>
      <c r="N7" s="157" t="s">
        <v>51</v>
      </c>
      <c r="O7" s="158"/>
      <c r="P7" s="158"/>
      <c r="Q7" s="158"/>
      <c r="R7" s="159"/>
    </row>
    <row r="8" spans="1:18" ht="18.75">
      <c r="A8" s="167"/>
      <c r="B8" s="168"/>
      <c r="C8" s="168"/>
      <c r="D8" s="54"/>
      <c r="E8" s="54"/>
      <c r="F8" s="168"/>
      <c r="G8" s="55"/>
      <c r="H8" s="57"/>
      <c r="I8" s="160" t="s">
        <v>66</v>
      </c>
      <c r="J8" s="162" t="s">
        <v>49</v>
      </c>
      <c r="K8" s="163"/>
      <c r="L8" s="163"/>
      <c r="M8" s="164"/>
      <c r="N8" s="165" t="s">
        <v>67</v>
      </c>
      <c r="O8" s="162" t="s">
        <v>49</v>
      </c>
      <c r="P8" s="163"/>
      <c r="Q8" s="163"/>
      <c r="R8" s="164"/>
    </row>
    <row r="9" spans="1:18" ht="156" customHeight="1">
      <c r="A9" s="167"/>
      <c r="B9" s="168"/>
      <c r="C9" s="168"/>
      <c r="D9" s="53"/>
      <c r="E9" s="53"/>
      <c r="F9" s="168"/>
      <c r="G9" s="53"/>
      <c r="H9" s="58"/>
      <c r="I9" s="161"/>
      <c r="J9" s="53" t="s">
        <v>71</v>
      </c>
      <c r="K9" s="53" t="s">
        <v>72</v>
      </c>
      <c r="L9" s="53" t="s">
        <v>73</v>
      </c>
      <c r="M9" s="53" t="s">
        <v>74</v>
      </c>
      <c r="N9" s="161"/>
      <c r="O9" s="53" t="s">
        <v>71</v>
      </c>
      <c r="P9" s="53" t="s">
        <v>72</v>
      </c>
      <c r="Q9" s="53" t="s">
        <v>73</v>
      </c>
      <c r="R9" s="53" t="s">
        <v>74</v>
      </c>
    </row>
    <row r="10" spans="1:18" ht="18.75">
      <c r="A10" s="59">
        <v>1</v>
      </c>
      <c r="B10" s="60">
        <v>2</v>
      </c>
      <c r="C10" s="60"/>
      <c r="D10" s="59"/>
      <c r="E10" s="59"/>
      <c r="F10" s="60"/>
      <c r="G10" s="59"/>
      <c r="H10" s="59"/>
      <c r="I10" s="59">
        <v>3</v>
      </c>
      <c r="J10" s="59">
        <v>4</v>
      </c>
      <c r="K10" s="59">
        <v>5</v>
      </c>
      <c r="L10" s="59">
        <v>6</v>
      </c>
      <c r="M10" s="59">
        <v>7</v>
      </c>
      <c r="N10" s="59">
        <v>8</v>
      </c>
      <c r="O10" s="59">
        <v>9</v>
      </c>
      <c r="P10" s="59">
        <v>10</v>
      </c>
      <c r="Q10" s="59">
        <v>11</v>
      </c>
      <c r="R10" s="59">
        <v>12</v>
      </c>
    </row>
    <row r="11" spans="1:18" ht="40.5">
      <c r="A11" s="145">
        <v>1</v>
      </c>
      <c r="B11" s="146" t="s">
        <v>60</v>
      </c>
      <c r="C11" s="62">
        <f aca="true" t="shared" si="0" ref="C11:C32">SUM(D11:E11)</f>
        <v>6896</v>
      </c>
      <c r="D11" s="63">
        <v>3576</v>
      </c>
      <c r="E11" s="64">
        <v>3320</v>
      </c>
      <c r="F11" s="62">
        <f aca="true" t="shared" si="1" ref="F11:F32">SUM(G11:H11)</f>
        <v>3821</v>
      </c>
      <c r="G11" s="63">
        <v>1731</v>
      </c>
      <c r="H11" s="64">
        <v>2090</v>
      </c>
      <c r="I11" s="140">
        <f>J11+K11+L11+M11</f>
        <v>5028</v>
      </c>
      <c r="J11" s="140">
        <v>4428</v>
      </c>
      <c r="K11" s="140"/>
      <c r="L11" s="140"/>
      <c r="M11" s="140">
        <v>600</v>
      </c>
      <c r="N11" s="140">
        <f>O11+P11+Q11+R11</f>
        <v>4320</v>
      </c>
      <c r="O11" s="140">
        <v>4320</v>
      </c>
      <c r="P11" s="140"/>
      <c r="Q11" s="140"/>
      <c r="R11" s="140"/>
    </row>
    <row r="12" spans="1:18" ht="20.25">
      <c r="A12" s="145">
        <v>2</v>
      </c>
      <c r="B12" s="146" t="s">
        <v>1</v>
      </c>
      <c r="C12" s="62">
        <f t="shared" si="0"/>
        <v>7066</v>
      </c>
      <c r="D12" s="63">
        <v>5108</v>
      </c>
      <c r="E12" s="64">
        <v>1958</v>
      </c>
      <c r="F12" s="62">
        <f t="shared" si="1"/>
        <v>6407</v>
      </c>
      <c r="G12" s="63">
        <v>-468</v>
      </c>
      <c r="H12" s="64">
        <v>6875</v>
      </c>
      <c r="I12" s="140">
        <f aca="true" t="shared" si="2" ref="I12:I32">J12+K12+L12+M12</f>
        <v>0</v>
      </c>
      <c r="J12" s="140"/>
      <c r="K12" s="140"/>
      <c r="L12" s="140"/>
      <c r="M12" s="140"/>
      <c r="N12" s="140">
        <f aca="true" t="shared" si="3" ref="N12:N32">O12+P12+Q12+R12</f>
        <v>0</v>
      </c>
      <c r="O12" s="140"/>
      <c r="P12" s="140"/>
      <c r="Q12" s="140"/>
      <c r="R12" s="140"/>
    </row>
    <row r="13" spans="1:18" ht="20.25">
      <c r="A13" s="145">
        <v>3</v>
      </c>
      <c r="B13" s="146" t="s">
        <v>75</v>
      </c>
      <c r="C13" s="62">
        <f t="shared" si="0"/>
        <v>3891</v>
      </c>
      <c r="D13" s="63">
        <v>1980</v>
      </c>
      <c r="E13" s="64">
        <v>1911</v>
      </c>
      <c r="F13" s="62">
        <f t="shared" si="1"/>
        <v>1787</v>
      </c>
      <c r="G13" s="63">
        <v>-69</v>
      </c>
      <c r="H13" s="64">
        <v>1856</v>
      </c>
      <c r="I13" s="140">
        <f t="shared" si="2"/>
        <v>18190</v>
      </c>
      <c r="J13" s="140"/>
      <c r="K13" s="140"/>
      <c r="L13" s="140">
        <v>18190</v>
      </c>
      <c r="M13" s="140"/>
      <c r="N13" s="140">
        <f t="shared" si="3"/>
        <v>18190</v>
      </c>
      <c r="O13" s="140"/>
      <c r="P13" s="140"/>
      <c r="Q13" s="140">
        <v>18190</v>
      </c>
      <c r="R13" s="140"/>
    </row>
    <row r="14" spans="1:18" ht="40.5">
      <c r="A14" s="145">
        <v>4</v>
      </c>
      <c r="B14" s="146" t="s">
        <v>114</v>
      </c>
      <c r="C14" s="62">
        <f t="shared" si="0"/>
        <v>5065</v>
      </c>
      <c r="D14" s="63">
        <v>2865</v>
      </c>
      <c r="E14" s="64">
        <v>2200</v>
      </c>
      <c r="F14" s="62">
        <f t="shared" si="1"/>
        <v>5512</v>
      </c>
      <c r="G14" s="63">
        <v>1310</v>
      </c>
      <c r="H14" s="64">
        <v>4202</v>
      </c>
      <c r="I14" s="140">
        <f t="shared" si="2"/>
        <v>600</v>
      </c>
      <c r="J14" s="140"/>
      <c r="K14" s="140"/>
      <c r="L14" s="140"/>
      <c r="M14" s="140">
        <v>600</v>
      </c>
      <c r="N14" s="140">
        <f t="shared" si="3"/>
        <v>0</v>
      </c>
      <c r="O14" s="140"/>
      <c r="P14" s="140"/>
      <c r="Q14" s="140"/>
      <c r="R14" s="140"/>
    </row>
    <row r="15" spans="1:18" ht="20.25">
      <c r="A15" s="145">
        <v>5</v>
      </c>
      <c r="B15" s="146" t="s">
        <v>3</v>
      </c>
      <c r="C15" s="62">
        <f t="shared" si="0"/>
        <v>3405</v>
      </c>
      <c r="D15" s="63">
        <v>1362</v>
      </c>
      <c r="E15" s="64">
        <v>2043</v>
      </c>
      <c r="F15" s="62">
        <f t="shared" si="1"/>
        <v>2214</v>
      </c>
      <c r="G15" s="63">
        <v>2512</v>
      </c>
      <c r="H15" s="64">
        <v>-298</v>
      </c>
      <c r="I15" s="140">
        <f t="shared" si="2"/>
        <v>0</v>
      </c>
      <c r="J15" s="140"/>
      <c r="K15" s="140"/>
      <c r="L15" s="140"/>
      <c r="M15" s="140"/>
      <c r="N15" s="140">
        <f t="shared" si="3"/>
        <v>0</v>
      </c>
      <c r="O15" s="140"/>
      <c r="P15" s="140"/>
      <c r="Q15" s="140"/>
      <c r="R15" s="140"/>
    </row>
    <row r="16" spans="1:18" ht="20.25">
      <c r="A16" s="145">
        <v>6</v>
      </c>
      <c r="B16" s="146" t="s">
        <v>4</v>
      </c>
      <c r="C16" s="62">
        <f t="shared" si="0"/>
        <v>5534</v>
      </c>
      <c r="D16" s="63">
        <v>3363</v>
      </c>
      <c r="E16" s="64">
        <v>2171</v>
      </c>
      <c r="F16" s="62">
        <f t="shared" si="1"/>
        <v>1405</v>
      </c>
      <c r="G16" s="63">
        <v>-681</v>
      </c>
      <c r="H16" s="64">
        <v>2086</v>
      </c>
      <c r="I16" s="140">
        <f t="shared" si="2"/>
        <v>0</v>
      </c>
      <c r="J16" s="140"/>
      <c r="K16" s="140"/>
      <c r="L16" s="140"/>
      <c r="M16" s="140"/>
      <c r="N16" s="140">
        <f t="shared" si="3"/>
        <v>6480</v>
      </c>
      <c r="O16" s="140">
        <f>742+2160+3578</f>
        <v>6480</v>
      </c>
      <c r="P16" s="140"/>
      <c r="Q16" s="140"/>
      <c r="R16" s="140"/>
    </row>
    <row r="17" spans="1:18" ht="20.25">
      <c r="A17" s="145">
        <v>7</v>
      </c>
      <c r="B17" s="146" t="s">
        <v>5</v>
      </c>
      <c r="C17" s="62">
        <f t="shared" si="0"/>
        <v>4256</v>
      </c>
      <c r="D17" s="63">
        <v>2512</v>
      </c>
      <c r="E17" s="64">
        <v>1744</v>
      </c>
      <c r="F17" s="62">
        <f t="shared" si="1"/>
        <v>1405</v>
      </c>
      <c r="G17" s="63">
        <v>-257</v>
      </c>
      <c r="H17" s="64">
        <v>1662</v>
      </c>
      <c r="I17" s="140">
        <f t="shared" si="2"/>
        <v>0</v>
      </c>
      <c r="J17" s="140"/>
      <c r="K17" s="140"/>
      <c r="L17" s="140"/>
      <c r="M17" s="140"/>
      <c r="N17" s="140">
        <f t="shared" si="3"/>
        <v>0</v>
      </c>
      <c r="O17" s="140"/>
      <c r="P17" s="140"/>
      <c r="Q17" s="140"/>
      <c r="R17" s="140"/>
    </row>
    <row r="18" spans="1:18" ht="20.25">
      <c r="A18" s="145">
        <v>8</v>
      </c>
      <c r="B18" s="146" t="s">
        <v>6</v>
      </c>
      <c r="C18" s="62">
        <f t="shared" si="0"/>
        <v>4632</v>
      </c>
      <c r="D18" s="63">
        <v>3321</v>
      </c>
      <c r="E18" s="64">
        <v>1311</v>
      </c>
      <c r="F18" s="62">
        <f t="shared" si="1"/>
        <v>3453</v>
      </c>
      <c r="G18" s="63">
        <v>-1238</v>
      </c>
      <c r="H18" s="64">
        <v>4691</v>
      </c>
      <c r="I18" s="140">
        <f t="shared" si="2"/>
        <v>0</v>
      </c>
      <c r="J18" s="140"/>
      <c r="K18" s="140"/>
      <c r="L18" s="140"/>
      <c r="M18" s="140"/>
      <c r="N18" s="140">
        <f t="shared" si="3"/>
        <v>0</v>
      </c>
      <c r="O18" s="140"/>
      <c r="P18" s="140"/>
      <c r="Q18" s="140"/>
      <c r="R18" s="140"/>
    </row>
    <row r="19" spans="1:18" ht="20.25">
      <c r="A19" s="145">
        <v>9</v>
      </c>
      <c r="B19" s="146" t="s">
        <v>7</v>
      </c>
      <c r="C19" s="62">
        <f t="shared" si="0"/>
        <v>4683</v>
      </c>
      <c r="D19" s="63">
        <v>3108</v>
      </c>
      <c r="E19" s="64">
        <v>1575</v>
      </c>
      <c r="F19" s="62">
        <f t="shared" si="1"/>
        <v>2299</v>
      </c>
      <c r="G19" s="63">
        <v>-128</v>
      </c>
      <c r="H19" s="64">
        <v>2427</v>
      </c>
      <c r="I19" s="140">
        <f t="shared" si="2"/>
        <v>5115</v>
      </c>
      <c r="J19" s="140">
        <f>2250+1365</f>
        <v>3615</v>
      </c>
      <c r="K19" s="140">
        <v>1500</v>
      </c>
      <c r="L19" s="140"/>
      <c r="M19" s="140"/>
      <c r="N19" s="140">
        <f t="shared" si="3"/>
        <v>6731</v>
      </c>
      <c r="O19" s="140">
        <f>5231</f>
        <v>5231</v>
      </c>
      <c r="P19" s="140">
        <v>1500</v>
      </c>
      <c r="Q19" s="140"/>
      <c r="R19" s="140"/>
    </row>
    <row r="20" spans="1:18" ht="20.25">
      <c r="A20" s="145">
        <v>10</v>
      </c>
      <c r="B20" s="146" t="s">
        <v>8</v>
      </c>
      <c r="C20" s="62">
        <f t="shared" si="0"/>
        <v>2909</v>
      </c>
      <c r="D20" s="63">
        <v>1630</v>
      </c>
      <c r="E20" s="64">
        <v>1279</v>
      </c>
      <c r="F20" s="62">
        <f t="shared" si="1"/>
        <v>767</v>
      </c>
      <c r="G20" s="63">
        <v>-351</v>
      </c>
      <c r="H20" s="64">
        <v>1118</v>
      </c>
      <c r="I20" s="140">
        <f t="shared" si="2"/>
        <v>0</v>
      </c>
      <c r="J20" s="140"/>
      <c r="K20" s="140"/>
      <c r="L20" s="140"/>
      <c r="M20" s="140"/>
      <c r="N20" s="140">
        <f t="shared" si="3"/>
        <v>0</v>
      </c>
      <c r="O20" s="140"/>
      <c r="P20" s="140"/>
      <c r="Q20" s="140"/>
      <c r="R20" s="140"/>
    </row>
    <row r="21" spans="1:18" ht="20.25">
      <c r="A21" s="145">
        <v>11</v>
      </c>
      <c r="B21" s="146" t="s">
        <v>9</v>
      </c>
      <c r="C21" s="62">
        <f t="shared" si="0"/>
        <v>5135</v>
      </c>
      <c r="D21" s="63">
        <v>2708</v>
      </c>
      <c r="E21" s="64">
        <v>2427</v>
      </c>
      <c r="F21" s="62">
        <f t="shared" si="1"/>
        <v>2002</v>
      </c>
      <c r="G21" s="63">
        <v>1230</v>
      </c>
      <c r="H21" s="64">
        <v>772</v>
      </c>
      <c r="I21" s="140">
        <f t="shared" si="2"/>
        <v>0</v>
      </c>
      <c r="J21" s="140"/>
      <c r="K21" s="140"/>
      <c r="L21" s="140"/>
      <c r="M21" s="140"/>
      <c r="N21" s="140">
        <f t="shared" si="3"/>
        <v>600</v>
      </c>
      <c r="O21" s="140"/>
      <c r="P21" s="140"/>
      <c r="Q21" s="140"/>
      <c r="R21" s="140">
        <v>600</v>
      </c>
    </row>
    <row r="22" spans="1:18" ht="20.25">
      <c r="A22" s="145">
        <v>12</v>
      </c>
      <c r="B22" s="146" t="s">
        <v>10</v>
      </c>
      <c r="C22" s="62">
        <f t="shared" si="0"/>
        <v>4509</v>
      </c>
      <c r="D22" s="63">
        <v>2585</v>
      </c>
      <c r="E22" s="64">
        <v>1924</v>
      </c>
      <c r="F22" s="62">
        <f t="shared" si="1"/>
        <v>2299</v>
      </c>
      <c r="G22" s="63">
        <v>105</v>
      </c>
      <c r="H22" s="64">
        <v>2194</v>
      </c>
      <c r="I22" s="140">
        <f t="shared" si="2"/>
        <v>1368</v>
      </c>
      <c r="J22" s="140">
        <f>630+738</f>
        <v>1368</v>
      </c>
      <c r="K22" s="140"/>
      <c r="L22" s="140"/>
      <c r="M22" s="140"/>
      <c r="N22" s="140">
        <f t="shared" si="3"/>
        <v>3632</v>
      </c>
      <c r="O22" s="140">
        <f>2957+675</f>
        <v>3632</v>
      </c>
      <c r="P22" s="140"/>
      <c r="Q22" s="140"/>
      <c r="R22" s="140"/>
    </row>
    <row r="23" spans="1:18" ht="20.25">
      <c r="A23" s="145">
        <v>13</v>
      </c>
      <c r="B23" s="146" t="s">
        <v>11</v>
      </c>
      <c r="C23" s="62">
        <f t="shared" si="0"/>
        <v>5208</v>
      </c>
      <c r="D23" s="63">
        <v>3448</v>
      </c>
      <c r="E23" s="64">
        <v>1760</v>
      </c>
      <c r="F23" s="62">
        <f t="shared" si="1"/>
        <v>4387</v>
      </c>
      <c r="G23" s="63">
        <v>-950</v>
      </c>
      <c r="H23" s="64">
        <v>5337</v>
      </c>
      <c r="I23" s="140">
        <f t="shared" si="2"/>
        <v>2735</v>
      </c>
      <c r="J23" s="140">
        <f>1583+1152</f>
        <v>2735</v>
      </c>
      <c r="K23" s="140"/>
      <c r="L23" s="140"/>
      <c r="M23" s="140"/>
      <c r="N23" s="140">
        <f t="shared" si="3"/>
        <v>2567</v>
      </c>
      <c r="O23" s="140">
        <f>573+1657+337</f>
        <v>2567</v>
      </c>
      <c r="P23" s="140"/>
      <c r="Q23" s="140"/>
      <c r="R23" s="140"/>
    </row>
    <row r="24" spans="1:18" ht="20.25">
      <c r="A24" s="54">
        <v>14</v>
      </c>
      <c r="B24" s="147" t="s">
        <v>12</v>
      </c>
      <c r="C24" s="62">
        <f t="shared" si="0"/>
        <v>3235</v>
      </c>
      <c r="D24" s="63">
        <v>2341</v>
      </c>
      <c r="E24" s="64">
        <v>894</v>
      </c>
      <c r="F24" s="62">
        <f t="shared" si="1"/>
        <v>1277</v>
      </c>
      <c r="G24" s="63">
        <v>-1447</v>
      </c>
      <c r="H24" s="64">
        <v>2724</v>
      </c>
      <c r="I24" s="140">
        <f t="shared" si="2"/>
        <v>0</v>
      </c>
      <c r="J24" s="140"/>
      <c r="K24" s="140"/>
      <c r="L24" s="140"/>
      <c r="M24" s="140"/>
      <c r="N24" s="140">
        <f t="shared" si="3"/>
        <v>0</v>
      </c>
      <c r="O24" s="140"/>
      <c r="P24" s="140"/>
      <c r="Q24" s="140"/>
      <c r="R24" s="140"/>
    </row>
    <row r="25" spans="1:18" ht="20.25">
      <c r="A25" s="54">
        <v>15</v>
      </c>
      <c r="B25" s="147" t="s">
        <v>13</v>
      </c>
      <c r="C25" s="62">
        <f t="shared" si="0"/>
        <v>3287</v>
      </c>
      <c r="D25" s="63">
        <v>2134</v>
      </c>
      <c r="E25" s="64">
        <v>1153</v>
      </c>
      <c r="F25" s="62">
        <f t="shared" si="1"/>
        <v>2214</v>
      </c>
      <c r="G25" s="63">
        <v>41</v>
      </c>
      <c r="H25" s="64">
        <v>2173</v>
      </c>
      <c r="I25" s="140">
        <f t="shared" si="2"/>
        <v>1200</v>
      </c>
      <c r="J25" s="140"/>
      <c r="K25" s="140"/>
      <c r="L25" s="140"/>
      <c r="M25" s="140">
        <f>600+600</f>
        <v>1200</v>
      </c>
      <c r="N25" s="140">
        <f t="shared" si="3"/>
        <v>600</v>
      </c>
      <c r="O25" s="140"/>
      <c r="P25" s="140"/>
      <c r="Q25" s="140"/>
      <c r="R25" s="140">
        <v>600</v>
      </c>
    </row>
    <row r="26" spans="1:18" ht="20.25">
      <c r="A26" s="145">
        <v>16</v>
      </c>
      <c r="B26" s="146" t="s">
        <v>14</v>
      </c>
      <c r="C26" s="62">
        <f t="shared" si="0"/>
        <v>7229</v>
      </c>
      <c r="D26" s="63">
        <v>5443</v>
      </c>
      <c r="E26" s="64">
        <v>1786</v>
      </c>
      <c r="F26" s="62">
        <f t="shared" si="1"/>
        <v>7772</v>
      </c>
      <c r="G26" s="63">
        <v>1773</v>
      </c>
      <c r="H26" s="64">
        <v>5999</v>
      </c>
      <c r="I26" s="140">
        <f t="shared" si="2"/>
        <v>3952</v>
      </c>
      <c r="J26" s="140">
        <f>3952</f>
        <v>3952</v>
      </c>
      <c r="K26" s="140"/>
      <c r="L26" s="140"/>
      <c r="M26" s="140"/>
      <c r="N26" s="140">
        <f t="shared" si="3"/>
        <v>600</v>
      </c>
      <c r="O26" s="140"/>
      <c r="P26" s="140"/>
      <c r="Q26" s="140"/>
      <c r="R26" s="140">
        <v>600</v>
      </c>
    </row>
    <row r="27" spans="1:18" ht="20.25">
      <c r="A27" s="145">
        <v>17</v>
      </c>
      <c r="B27" s="146" t="s">
        <v>15</v>
      </c>
      <c r="C27" s="62">
        <f t="shared" si="0"/>
        <v>3831</v>
      </c>
      <c r="D27" s="63">
        <v>2171</v>
      </c>
      <c r="E27" s="64">
        <v>1660</v>
      </c>
      <c r="F27" s="62">
        <f t="shared" si="1"/>
        <v>4640</v>
      </c>
      <c r="G27" s="63">
        <v>1660</v>
      </c>
      <c r="H27" s="64">
        <v>2980</v>
      </c>
      <c r="I27" s="140">
        <f t="shared" si="2"/>
        <v>6624</v>
      </c>
      <c r="J27" s="140">
        <f>6024</f>
        <v>6024</v>
      </c>
      <c r="K27" s="140"/>
      <c r="L27" s="140"/>
      <c r="M27" s="140">
        <v>600</v>
      </c>
      <c r="N27" s="140">
        <f t="shared" si="3"/>
        <v>1200</v>
      </c>
      <c r="O27" s="140"/>
      <c r="P27" s="140"/>
      <c r="Q27" s="140"/>
      <c r="R27" s="140">
        <f>600+600</f>
        <v>1200</v>
      </c>
    </row>
    <row r="28" spans="1:18" ht="40.5">
      <c r="A28" s="145">
        <v>18</v>
      </c>
      <c r="B28" s="146" t="s">
        <v>62</v>
      </c>
      <c r="C28" s="62">
        <f t="shared" si="0"/>
        <v>6343</v>
      </c>
      <c r="D28" s="63">
        <v>3278</v>
      </c>
      <c r="E28" s="64">
        <v>3065</v>
      </c>
      <c r="F28" s="62">
        <f t="shared" si="1"/>
        <v>1022</v>
      </c>
      <c r="G28" s="63">
        <v>-213</v>
      </c>
      <c r="H28" s="64">
        <v>1235</v>
      </c>
      <c r="I28" s="140">
        <f t="shared" si="2"/>
        <v>2878</v>
      </c>
      <c r="J28" s="140">
        <v>2878</v>
      </c>
      <c r="K28" s="140"/>
      <c r="L28" s="140"/>
      <c r="M28" s="140"/>
      <c r="N28" s="140">
        <f t="shared" si="3"/>
        <v>0</v>
      </c>
      <c r="O28" s="140"/>
      <c r="P28" s="140"/>
      <c r="Q28" s="140"/>
      <c r="R28" s="140"/>
    </row>
    <row r="29" spans="1:18" ht="20.25">
      <c r="A29" s="145">
        <v>19</v>
      </c>
      <c r="B29" s="148" t="s">
        <v>17</v>
      </c>
      <c r="C29" s="62">
        <f t="shared" si="0"/>
        <v>6130</v>
      </c>
      <c r="D29" s="63">
        <v>3704</v>
      </c>
      <c r="E29" s="64">
        <v>2426</v>
      </c>
      <c r="F29" s="62">
        <f t="shared" si="1"/>
        <v>4853</v>
      </c>
      <c r="G29" s="63">
        <v>255</v>
      </c>
      <c r="H29" s="64">
        <v>4598</v>
      </c>
      <c r="I29" s="140">
        <f t="shared" si="2"/>
        <v>0</v>
      </c>
      <c r="J29" s="140"/>
      <c r="K29" s="140"/>
      <c r="L29" s="140"/>
      <c r="M29" s="140"/>
      <c r="N29" s="140">
        <f t="shared" si="3"/>
        <v>0</v>
      </c>
      <c r="O29" s="140"/>
      <c r="P29" s="140"/>
      <c r="Q29" s="140"/>
      <c r="R29" s="140"/>
    </row>
    <row r="30" spans="1:18" ht="20.25">
      <c r="A30" s="145">
        <v>20</v>
      </c>
      <c r="B30" s="148" t="s">
        <v>63</v>
      </c>
      <c r="C30" s="62">
        <f t="shared" si="0"/>
        <v>0</v>
      </c>
      <c r="D30" s="63">
        <v>0</v>
      </c>
      <c r="E30" s="64">
        <v>0</v>
      </c>
      <c r="F30" s="62">
        <f t="shared" si="1"/>
        <v>0</v>
      </c>
      <c r="G30" s="63">
        <v>0</v>
      </c>
      <c r="H30" s="64">
        <v>0</v>
      </c>
      <c r="I30" s="140">
        <f t="shared" si="2"/>
        <v>0</v>
      </c>
      <c r="J30" s="140"/>
      <c r="K30" s="140"/>
      <c r="L30" s="140"/>
      <c r="M30" s="140"/>
      <c r="N30" s="140">
        <f t="shared" si="3"/>
        <v>0</v>
      </c>
      <c r="O30" s="140"/>
      <c r="P30" s="140"/>
      <c r="Q30" s="140"/>
      <c r="R30" s="140"/>
    </row>
    <row r="31" spans="1:18" ht="20.25">
      <c r="A31" s="145">
        <v>21</v>
      </c>
      <c r="B31" s="148" t="s">
        <v>64</v>
      </c>
      <c r="C31" s="62">
        <f t="shared" si="0"/>
        <v>3065</v>
      </c>
      <c r="D31" s="63">
        <v>894</v>
      </c>
      <c r="E31" s="64">
        <v>2171</v>
      </c>
      <c r="F31" s="62">
        <f t="shared" si="1"/>
        <v>0</v>
      </c>
      <c r="G31" s="63">
        <v>1277</v>
      </c>
      <c r="H31" s="64">
        <v>-1277</v>
      </c>
      <c r="I31" s="140">
        <f t="shared" si="2"/>
        <v>0</v>
      </c>
      <c r="J31" s="140"/>
      <c r="K31" s="140"/>
      <c r="L31" s="140"/>
      <c r="M31" s="140"/>
      <c r="N31" s="140">
        <f t="shared" si="3"/>
        <v>2770</v>
      </c>
      <c r="O31" s="140">
        <f>2770</f>
        <v>2770</v>
      </c>
      <c r="P31" s="140"/>
      <c r="Q31" s="140"/>
      <c r="R31" s="140"/>
    </row>
    <row r="32" spans="1:18" ht="20.25">
      <c r="A32" s="145">
        <v>22</v>
      </c>
      <c r="B32" s="148" t="s">
        <v>48</v>
      </c>
      <c r="C32" s="62">
        <f t="shared" si="0"/>
        <v>3691</v>
      </c>
      <c r="D32" s="63">
        <v>2469</v>
      </c>
      <c r="E32" s="64">
        <v>1222</v>
      </c>
      <c r="F32" s="62">
        <f t="shared" si="1"/>
        <v>1575</v>
      </c>
      <c r="G32" s="63">
        <v>-1247</v>
      </c>
      <c r="H32" s="64">
        <v>2822</v>
      </c>
      <c r="I32" s="140">
        <f t="shared" si="2"/>
        <v>0</v>
      </c>
      <c r="J32" s="140"/>
      <c r="K32" s="140"/>
      <c r="L32" s="140"/>
      <c r="M32" s="140"/>
      <c r="N32" s="140">
        <f t="shared" si="3"/>
        <v>0</v>
      </c>
      <c r="O32" s="140"/>
      <c r="P32" s="140"/>
      <c r="Q32" s="140"/>
      <c r="R32" s="140"/>
    </row>
    <row r="33" spans="1:18" ht="26.25" customHeight="1">
      <c r="A33" s="61"/>
      <c r="B33" s="139" t="s">
        <v>77</v>
      </c>
      <c r="C33" s="62">
        <f aca="true" t="shared" si="4" ref="C33:K33">SUM(C11:C32)</f>
        <v>100000</v>
      </c>
      <c r="D33" s="62">
        <f t="shared" si="4"/>
        <v>60000</v>
      </c>
      <c r="E33" s="62">
        <f t="shared" si="4"/>
        <v>40000</v>
      </c>
      <c r="F33" s="62">
        <f t="shared" si="4"/>
        <v>61111</v>
      </c>
      <c r="G33" s="62">
        <f t="shared" si="4"/>
        <v>4845</v>
      </c>
      <c r="H33" s="62">
        <f t="shared" si="4"/>
        <v>56266</v>
      </c>
      <c r="I33" s="141">
        <f>SUM(I11:I32)</f>
        <v>47690</v>
      </c>
      <c r="J33" s="141">
        <f t="shared" si="4"/>
        <v>25000</v>
      </c>
      <c r="K33" s="141">
        <f t="shared" si="4"/>
        <v>1500</v>
      </c>
      <c r="L33" s="141">
        <f aca="true" t="shared" si="5" ref="L33:R33">SUM(L11:L32)</f>
        <v>18190</v>
      </c>
      <c r="M33" s="141">
        <f t="shared" si="5"/>
        <v>3000</v>
      </c>
      <c r="N33" s="141">
        <f t="shared" si="5"/>
        <v>47690</v>
      </c>
      <c r="O33" s="141">
        <f t="shared" si="5"/>
        <v>25000</v>
      </c>
      <c r="P33" s="141">
        <f t="shared" si="5"/>
        <v>1500</v>
      </c>
      <c r="Q33" s="141">
        <f t="shared" si="5"/>
        <v>18190</v>
      </c>
      <c r="R33" s="141">
        <f t="shared" si="5"/>
        <v>3000</v>
      </c>
    </row>
    <row r="34" spans="1:18" ht="18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ht="29.25" customHeight="1" hidden="1">
      <c r="A35" s="71"/>
      <c r="B35" s="71"/>
      <c r="C35" s="71"/>
      <c r="D35" s="71"/>
      <c r="E35" s="71"/>
      <c r="F35" s="71"/>
      <c r="G35" s="71"/>
      <c r="H35" s="71"/>
      <c r="I35" s="72">
        <f>J35+K35+L35+M35</f>
        <v>47690</v>
      </c>
      <c r="J35" s="73">
        <v>25000</v>
      </c>
      <c r="K35" s="74">
        <v>1500</v>
      </c>
      <c r="L35" s="74">
        <v>18190</v>
      </c>
      <c r="M35" s="74">
        <v>3000</v>
      </c>
      <c r="N35" s="75">
        <f>O35+P35+Q35+R35</f>
        <v>47690</v>
      </c>
      <c r="O35" s="73">
        <v>25000</v>
      </c>
      <c r="P35" s="74">
        <v>1500</v>
      </c>
      <c r="Q35" s="74">
        <v>18190</v>
      </c>
      <c r="R35" s="74">
        <v>3000</v>
      </c>
    </row>
    <row r="36" spans="4:18" ht="18.75" hidden="1">
      <c r="D36" s="76"/>
      <c r="E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2:18" ht="18.75" hidden="1">
      <c r="B37" s="77"/>
      <c r="C37" s="77"/>
      <c r="F37" s="77"/>
      <c r="I37" s="75">
        <f>I33-I35</f>
        <v>0</v>
      </c>
      <c r="J37" s="75">
        <f aca="true" t="shared" si="6" ref="J37:R37">J33-J35</f>
        <v>0</v>
      </c>
      <c r="K37" s="75">
        <f t="shared" si="6"/>
        <v>0</v>
      </c>
      <c r="L37" s="75">
        <f t="shared" si="6"/>
        <v>0</v>
      </c>
      <c r="M37" s="75">
        <f t="shared" si="6"/>
        <v>0</v>
      </c>
      <c r="N37" s="75">
        <f t="shared" si="6"/>
        <v>0</v>
      </c>
      <c r="O37" s="75">
        <f t="shared" si="6"/>
        <v>0</v>
      </c>
      <c r="P37" s="75">
        <f t="shared" si="6"/>
        <v>0</v>
      </c>
      <c r="Q37" s="75">
        <f t="shared" si="6"/>
        <v>0</v>
      </c>
      <c r="R37" s="75">
        <f t="shared" si="6"/>
        <v>0</v>
      </c>
    </row>
    <row r="38" spans="2:6" ht="18.75">
      <c r="B38" s="77"/>
      <c r="C38" s="77"/>
      <c r="F38" s="77"/>
    </row>
    <row r="39" spans="2:6" ht="18.75">
      <c r="B39" s="77"/>
      <c r="C39" s="77"/>
      <c r="F39" s="77"/>
    </row>
    <row r="40" spans="2:6" ht="18.75">
      <c r="B40" s="77"/>
      <c r="C40" s="77"/>
      <c r="F40" s="77"/>
    </row>
    <row r="41" spans="2:6" ht="18.75">
      <c r="B41" s="77"/>
      <c r="C41" s="77"/>
      <c r="F41" s="77"/>
    </row>
  </sheetData>
  <sheetProtection/>
  <mergeCells count="13">
    <mergeCell ref="A5:R5"/>
    <mergeCell ref="A7:A9"/>
    <mergeCell ref="B7:B9"/>
    <mergeCell ref="C7:C9"/>
    <mergeCell ref="D7:E7"/>
    <mergeCell ref="F7:F9"/>
    <mergeCell ref="G7:H7"/>
    <mergeCell ref="I7:M7"/>
    <mergeCell ref="N7:R7"/>
    <mergeCell ref="I8:I9"/>
    <mergeCell ref="J8:M8"/>
    <mergeCell ref="N8:N9"/>
    <mergeCell ref="O8:R8"/>
  </mergeCells>
  <printOptions/>
  <pageMargins left="0.15748031496062992" right="0.1968503937007874" top="0.3937007874015748" bottom="0.3937007874015748" header="0" footer="0.31496062992125984"/>
  <pageSetup blackAndWhite="1" firstPageNumber="519" useFirstPageNumber="1" horizontalDpi="600" verticalDpi="600" orientation="landscape" paperSize="9" scale="5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H35"/>
  <sheetViews>
    <sheetView tabSelected="1" zoomScale="75" zoomScaleNormal="75" zoomScalePageLayoutView="0" workbookViewId="0" topLeftCell="A1">
      <selection activeCell="S3" sqref="S3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0.125" style="1" customWidth="1"/>
    <col min="4" max="4" width="20.625" style="1" customWidth="1"/>
    <col min="5" max="5" width="20.00390625" style="1" customWidth="1"/>
    <col min="6" max="16384" width="8.875" style="1" customWidth="1"/>
  </cols>
  <sheetData>
    <row r="1" spans="2:5" ht="18.75" customHeight="1">
      <c r="B1" s="8"/>
      <c r="C1" s="4"/>
      <c r="D1" s="174" t="s">
        <v>56</v>
      </c>
      <c r="E1" s="174"/>
    </row>
    <row r="2" spans="2:5" ht="18.75" customHeight="1">
      <c r="B2" s="8"/>
      <c r="C2" s="4"/>
      <c r="D2" s="174" t="s">
        <v>108</v>
      </c>
      <c r="E2" s="174"/>
    </row>
    <row r="3" spans="2:5" ht="13.5" customHeight="1">
      <c r="B3" s="8"/>
      <c r="C3" s="8"/>
      <c r="D3" s="20"/>
      <c r="E3" s="21"/>
    </row>
    <row r="4" spans="2:8" ht="153.75" customHeight="1">
      <c r="B4" s="149" t="s">
        <v>78</v>
      </c>
      <c r="C4" s="149"/>
      <c r="D4" s="149"/>
      <c r="E4" s="149"/>
      <c r="F4" s="3"/>
      <c r="G4" s="3"/>
      <c r="H4" s="3"/>
    </row>
    <row r="5" spans="2:4" ht="12.75" customHeight="1">
      <c r="B5" s="5"/>
      <c r="C5" s="5"/>
      <c r="D5" s="9"/>
    </row>
    <row r="6" spans="2:5" ht="18.75" customHeight="1" thickBot="1">
      <c r="B6" s="10"/>
      <c r="C6" s="11"/>
      <c r="D6" s="29"/>
      <c r="E6" s="46" t="s">
        <v>22</v>
      </c>
    </row>
    <row r="7" spans="2:5" s="2" customFormat="1" ht="33" customHeight="1" thickBot="1">
      <c r="B7" s="150" t="s">
        <v>46</v>
      </c>
      <c r="C7" s="152" t="s">
        <v>50</v>
      </c>
      <c r="D7" s="172" t="s">
        <v>51</v>
      </c>
      <c r="E7" s="173"/>
    </row>
    <row r="8" spans="2:5" ht="60.75" customHeight="1" thickBot="1">
      <c r="B8" s="151"/>
      <c r="C8" s="153"/>
      <c r="D8" s="40" t="s">
        <v>66</v>
      </c>
      <c r="E8" s="41" t="s">
        <v>67</v>
      </c>
    </row>
    <row r="9" spans="2:5" ht="24.75" customHeight="1" thickBot="1">
      <c r="B9" s="13">
        <v>1</v>
      </c>
      <c r="C9" s="13">
        <v>2</v>
      </c>
      <c r="D9" s="13">
        <v>3</v>
      </c>
      <c r="E9" s="13">
        <v>4</v>
      </c>
    </row>
    <row r="10" spans="2:5" ht="30.75" customHeight="1">
      <c r="B10" s="14" t="s">
        <v>24</v>
      </c>
      <c r="C10" s="38" t="s">
        <v>60</v>
      </c>
      <c r="D10" s="48">
        <v>1465</v>
      </c>
      <c r="E10" s="48">
        <v>1465</v>
      </c>
    </row>
    <row r="11" spans="2:5" ht="21.75" customHeight="1">
      <c r="B11" s="15" t="s">
        <v>25</v>
      </c>
      <c r="C11" s="39" t="s">
        <v>1</v>
      </c>
      <c r="D11" s="48">
        <v>1830</v>
      </c>
      <c r="E11" s="48">
        <v>1830</v>
      </c>
    </row>
    <row r="12" spans="2:5" ht="21.75" customHeight="1">
      <c r="B12" s="15" t="s">
        <v>27</v>
      </c>
      <c r="C12" s="39" t="s">
        <v>2</v>
      </c>
      <c r="D12" s="48">
        <v>1100</v>
      </c>
      <c r="E12" s="48">
        <v>1100</v>
      </c>
    </row>
    <row r="13" spans="2:5" ht="21.75" customHeight="1">
      <c r="B13" s="15" t="s">
        <v>26</v>
      </c>
      <c r="C13" s="39" t="s">
        <v>61</v>
      </c>
      <c r="D13" s="48">
        <v>916</v>
      </c>
      <c r="E13" s="48">
        <v>916</v>
      </c>
    </row>
    <row r="14" spans="2:5" ht="21.75" customHeight="1">
      <c r="B14" s="15" t="s">
        <v>28</v>
      </c>
      <c r="C14" s="39" t="s">
        <v>3</v>
      </c>
      <c r="D14" s="48">
        <v>916</v>
      </c>
      <c r="E14" s="48">
        <v>916</v>
      </c>
    </row>
    <row r="15" spans="2:5" ht="21.75" customHeight="1">
      <c r="B15" s="15" t="s">
        <v>29</v>
      </c>
      <c r="C15" s="39" t="s">
        <v>4</v>
      </c>
      <c r="D15" s="48">
        <v>550</v>
      </c>
      <c r="E15" s="48">
        <v>550</v>
      </c>
    </row>
    <row r="16" spans="2:5" ht="21.75" customHeight="1">
      <c r="B16" s="15" t="s">
        <v>30</v>
      </c>
      <c r="C16" s="39" t="s">
        <v>5</v>
      </c>
      <c r="D16" s="48">
        <v>366</v>
      </c>
      <c r="E16" s="48">
        <v>366</v>
      </c>
    </row>
    <row r="17" spans="2:5" ht="21.75" customHeight="1">
      <c r="B17" s="15" t="s">
        <v>31</v>
      </c>
      <c r="C17" s="39" t="s">
        <v>6</v>
      </c>
      <c r="D17" s="48">
        <v>733</v>
      </c>
      <c r="E17" s="48">
        <v>733</v>
      </c>
    </row>
    <row r="18" spans="2:5" ht="21.75" customHeight="1">
      <c r="B18" s="15" t="s">
        <v>32</v>
      </c>
      <c r="C18" s="39" t="s">
        <v>7</v>
      </c>
      <c r="D18" s="48">
        <v>1465</v>
      </c>
      <c r="E18" s="48">
        <v>1465</v>
      </c>
    </row>
    <row r="19" spans="2:5" ht="21.75" customHeight="1">
      <c r="B19" s="15" t="s">
        <v>33</v>
      </c>
      <c r="C19" s="39" t="s">
        <v>8</v>
      </c>
      <c r="D19" s="48">
        <v>550</v>
      </c>
      <c r="E19" s="48">
        <v>550</v>
      </c>
    </row>
    <row r="20" spans="2:5" ht="21.75" customHeight="1">
      <c r="B20" s="15" t="s">
        <v>34</v>
      </c>
      <c r="C20" s="39" t="s">
        <v>9</v>
      </c>
      <c r="D20" s="48">
        <v>1282</v>
      </c>
      <c r="E20" s="48">
        <v>1282</v>
      </c>
    </row>
    <row r="21" spans="2:5" ht="21.75" customHeight="1">
      <c r="B21" s="15" t="s">
        <v>35</v>
      </c>
      <c r="C21" s="39" t="s">
        <v>10</v>
      </c>
      <c r="D21" s="48">
        <v>550</v>
      </c>
      <c r="E21" s="48">
        <v>550</v>
      </c>
    </row>
    <row r="22" spans="2:5" ht="21.75" customHeight="1">
      <c r="B22" s="15" t="s">
        <v>36</v>
      </c>
      <c r="C22" s="39" t="s">
        <v>11</v>
      </c>
      <c r="D22" s="48">
        <v>550</v>
      </c>
      <c r="E22" s="48">
        <v>550</v>
      </c>
    </row>
    <row r="23" spans="2:5" ht="21.75" customHeight="1">
      <c r="B23" s="15" t="s">
        <v>37</v>
      </c>
      <c r="C23" s="39" t="s">
        <v>12</v>
      </c>
      <c r="D23" s="48">
        <v>733</v>
      </c>
      <c r="E23" s="48">
        <v>733</v>
      </c>
    </row>
    <row r="24" spans="2:5" ht="21.75" customHeight="1">
      <c r="B24" s="15" t="s">
        <v>38</v>
      </c>
      <c r="C24" s="39" t="s">
        <v>13</v>
      </c>
      <c r="D24" s="48">
        <v>916</v>
      </c>
      <c r="E24" s="48">
        <v>916</v>
      </c>
    </row>
    <row r="25" spans="2:5" ht="21.75" customHeight="1">
      <c r="B25" s="15" t="s">
        <v>39</v>
      </c>
      <c r="C25" s="39" t="s">
        <v>14</v>
      </c>
      <c r="D25" s="48">
        <v>366</v>
      </c>
      <c r="E25" s="48">
        <v>366</v>
      </c>
    </row>
    <row r="26" spans="2:5" ht="21.75" customHeight="1">
      <c r="B26" s="15" t="s">
        <v>40</v>
      </c>
      <c r="C26" s="39" t="s">
        <v>15</v>
      </c>
      <c r="D26" s="48">
        <v>916</v>
      </c>
      <c r="E26" s="48">
        <v>916</v>
      </c>
    </row>
    <row r="27" spans="2:5" ht="21.75" customHeight="1">
      <c r="B27" s="15" t="s">
        <v>41</v>
      </c>
      <c r="C27" s="39" t="s">
        <v>62</v>
      </c>
      <c r="D27" s="48">
        <v>916</v>
      </c>
      <c r="E27" s="48">
        <v>916</v>
      </c>
    </row>
    <row r="28" spans="2:5" ht="21.75" customHeight="1">
      <c r="B28" s="15" t="s">
        <v>42</v>
      </c>
      <c r="C28" s="39" t="s">
        <v>17</v>
      </c>
      <c r="D28" s="48">
        <v>1282</v>
      </c>
      <c r="E28" s="48">
        <v>1282</v>
      </c>
    </row>
    <row r="29" spans="2:5" ht="21.75" customHeight="1">
      <c r="B29" s="15" t="s">
        <v>43</v>
      </c>
      <c r="C29" s="7" t="s">
        <v>63</v>
      </c>
      <c r="D29" s="48">
        <v>3230</v>
      </c>
      <c r="E29" s="48">
        <v>3230</v>
      </c>
    </row>
    <row r="30" spans="2:5" ht="21.75" customHeight="1">
      <c r="B30" s="16" t="s">
        <v>44</v>
      </c>
      <c r="C30" s="7" t="s">
        <v>64</v>
      </c>
      <c r="D30" s="48">
        <v>1282</v>
      </c>
      <c r="E30" s="48">
        <v>1282</v>
      </c>
    </row>
    <row r="31" spans="2:5" ht="24.75" customHeight="1" thickBot="1">
      <c r="B31" s="17" t="s">
        <v>45</v>
      </c>
      <c r="C31" s="7" t="s">
        <v>48</v>
      </c>
      <c r="D31" s="48">
        <v>3086</v>
      </c>
      <c r="E31" s="48">
        <v>3086</v>
      </c>
    </row>
    <row r="32" spans="2:5" ht="21.75" customHeight="1" thickBot="1">
      <c r="B32" s="18" t="s">
        <v>19</v>
      </c>
      <c r="C32" s="19"/>
      <c r="D32" s="28">
        <f>SUM(D10:D31)</f>
        <v>25000</v>
      </c>
      <c r="E32" s="28">
        <f>SUM(E10:E31)</f>
        <v>25000</v>
      </c>
    </row>
    <row r="33" spans="2:4" ht="21.75" customHeight="1" hidden="1" thickBot="1">
      <c r="B33" s="22"/>
      <c r="C33" s="23" t="s">
        <v>20</v>
      </c>
      <c r="D33" s="24"/>
    </row>
    <row r="34" spans="2:4" ht="21.75" customHeight="1" hidden="1" thickBot="1">
      <c r="B34" s="25" t="s">
        <v>21</v>
      </c>
      <c r="C34" s="19"/>
      <c r="D34" s="26" t="e">
        <f>#REF!+D33</f>
        <v>#REF!</v>
      </c>
    </row>
    <row r="35" spans="2:4" ht="24.75" customHeight="1">
      <c r="B35" s="8"/>
      <c r="C35" s="8"/>
      <c r="D35" s="8"/>
    </row>
  </sheetData>
  <sheetProtection/>
  <mergeCells count="6">
    <mergeCell ref="C7:C8"/>
    <mergeCell ref="D7:E7"/>
    <mergeCell ref="D1:E1"/>
    <mergeCell ref="D2:E2"/>
    <mergeCell ref="B4:E4"/>
    <mergeCell ref="B7:B8"/>
  </mergeCells>
  <printOptions/>
  <pageMargins left="0.9448818897637796" right="0.3937007874015748" top="0.3937007874015748" bottom="0.3937007874015748" header="0" footer="0.31496062992125984"/>
  <pageSetup blackAndWhite="1" firstPageNumber="520" useFirstPageNumber="1" fitToHeight="1" fitToWidth="1" horizontalDpi="600" verticalDpi="600" orientation="portrait" paperSize="9" scale="92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L35"/>
  <sheetViews>
    <sheetView zoomScale="75" zoomScaleNormal="75" zoomScalePageLayoutView="0" workbookViewId="0" topLeftCell="A1">
      <selection activeCell="M9" sqref="M9"/>
    </sheetView>
  </sheetViews>
  <sheetFormatPr defaultColWidth="8.875" defaultRowHeight="24.75" customHeight="1"/>
  <cols>
    <col min="1" max="1" width="4.00390625" style="1" customWidth="1"/>
    <col min="2" max="2" width="7.00390625" style="1" customWidth="1"/>
    <col min="3" max="3" width="38.625" style="1" customWidth="1"/>
    <col min="4" max="4" width="21.625" style="1" customWidth="1"/>
    <col min="5" max="5" width="20.75390625" style="1" customWidth="1"/>
    <col min="6" max="6" width="11.00390625" style="1" customWidth="1"/>
    <col min="7" max="7" width="10.875" style="1" customWidth="1"/>
    <col min="8" max="16384" width="8.875" style="1" customWidth="1"/>
  </cols>
  <sheetData>
    <row r="1" spans="2:5" ht="18.75" customHeight="1">
      <c r="B1" s="8"/>
      <c r="C1" s="4"/>
      <c r="D1" s="174" t="s">
        <v>104</v>
      </c>
      <c r="E1" s="174"/>
    </row>
    <row r="2" spans="2:5" ht="24.75" customHeight="1">
      <c r="B2" s="8"/>
      <c r="C2" s="4"/>
      <c r="D2" s="174" t="s">
        <v>108</v>
      </c>
      <c r="E2" s="174"/>
    </row>
    <row r="3" spans="2:4" ht="13.5" customHeight="1">
      <c r="B3" s="8"/>
      <c r="C3" s="8"/>
      <c r="D3" s="21"/>
    </row>
    <row r="4" spans="2:12" ht="167.25" customHeight="1">
      <c r="B4" s="149" t="s">
        <v>65</v>
      </c>
      <c r="C4" s="149"/>
      <c r="D4" s="175"/>
      <c r="E4" s="175"/>
      <c r="F4" s="3"/>
      <c r="G4" s="3"/>
      <c r="H4" s="3"/>
      <c r="I4" s="3"/>
      <c r="J4" s="3"/>
      <c r="K4" s="3"/>
      <c r="L4" s="3"/>
    </row>
    <row r="5" spans="2:5" ht="20.25" customHeight="1">
      <c r="B5" s="10"/>
      <c r="C5" s="11"/>
      <c r="E5" s="29" t="s">
        <v>22</v>
      </c>
    </row>
    <row r="6" spans="2:3" ht="7.5" customHeight="1" thickBot="1">
      <c r="B6" s="10"/>
      <c r="C6" s="12"/>
    </row>
    <row r="7" spans="2:5" s="2" customFormat="1" ht="36.75" customHeight="1" thickBot="1">
      <c r="B7" s="150" t="s">
        <v>46</v>
      </c>
      <c r="C7" s="152" t="s">
        <v>52</v>
      </c>
      <c r="D7" s="172" t="s">
        <v>51</v>
      </c>
      <c r="E7" s="173"/>
    </row>
    <row r="8" spans="2:5" ht="25.5" customHeight="1" thickBot="1">
      <c r="B8" s="151"/>
      <c r="C8" s="153"/>
      <c r="D8" s="40" t="s">
        <v>66</v>
      </c>
      <c r="E8" s="41" t="s">
        <v>67</v>
      </c>
    </row>
    <row r="9" spans="2:5" ht="15.75" customHeight="1" thickBot="1">
      <c r="B9" s="13">
        <v>1</v>
      </c>
      <c r="C9" s="13">
        <v>2</v>
      </c>
      <c r="D9" s="13">
        <v>3</v>
      </c>
      <c r="E9" s="13">
        <v>4</v>
      </c>
    </row>
    <row r="10" spans="2:5" ht="33" customHeight="1">
      <c r="B10" s="14" t="s">
        <v>24</v>
      </c>
      <c r="C10" s="38" t="s">
        <v>60</v>
      </c>
      <c r="D10" s="42">
        <v>13738</v>
      </c>
      <c r="E10" s="42">
        <v>15115</v>
      </c>
    </row>
    <row r="11" spans="2:5" ht="21.75" customHeight="1">
      <c r="B11" s="15" t="s">
        <v>25</v>
      </c>
      <c r="C11" s="39" t="s">
        <v>1</v>
      </c>
      <c r="D11" s="43">
        <v>41192</v>
      </c>
      <c r="E11" s="43">
        <v>45292</v>
      </c>
    </row>
    <row r="12" spans="2:5" ht="21.75" customHeight="1">
      <c r="B12" s="15" t="s">
        <v>27</v>
      </c>
      <c r="C12" s="39" t="s">
        <v>2</v>
      </c>
      <c r="D12" s="43">
        <v>5956</v>
      </c>
      <c r="E12" s="43">
        <v>6550</v>
      </c>
    </row>
    <row r="13" spans="2:5" ht="21.75" customHeight="1">
      <c r="B13" s="15" t="s">
        <v>26</v>
      </c>
      <c r="C13" s="39" t="s">
        <v>61</v>
      </c>
      <c r="D13" s="43">
        <v>16808</v>
      </c>
      <c r="E13" s="43">
        <v>18512</v>
      </c>
    </row>
    <row r="14" spans="2:5" ht="21.75" customHeight="1">
      <c r="B14" s="15" t="s">
        <v>28</v>
      </c>
      <c r="C14" s="39" t="s">
        <v>3</v>
      </c>
      <c r="D14" s="43">
        <v>4736</v>
      </c>
      <c r="E14" s="43">
        <v>5211</v>
      </c>
    </row>
    <row r="15" spans="2:5" ht="21.75" customHeight="1">
      <c r="B15" s="15" t="s">
        <v>29</v>
      </c>
      <c r="C15" s="39" t="s">
        <v>4</v>
      </c>
      <c r="D15" s="43">
        <v>6050</v>
      </c>
      <c r="E15" s="43">
        <v>6655</v>
      </c>
    </row>
    <row r="16" spans="2:5" ht="21.75" customHeight="1">
      <c r="B16" s="15" t="s">
        <v>30</v>
      </c>
      <c r="C16" s="39" t="s">
        <v>5</v>
      </c>
      <c r="D16" s="43">
        <v>6595</v>
      </c>
      <c r="E16" s="43">
        <v>7250</v>
      </c>
    </row>
    <row r="17" spans="2:5" ht="21.75" customHeight="1">
      <c r="B17" s="15" t="s">
        <v>31</v>
      </c>
      <c r="C17" s="39" t="s">
        <v>6</v>
      </c>
      <c r="D17" s="43">
        <v>4859</v>
      </c>
      <c r="E17" s="43">
        <v>5344</v>
      </c>
    </row>
    <row r="18" spans="2:5" ht="21.75" customHeight="1">
      <c r="B18" s="15" t="s">
        <v>32</v>
      </c>
      <c r="C18" s="39" t="s">
        <v>7</v>
      </c>
      <c r="D18" s="43">
        <v>9107</v>
      </c>
      <c r="E18" s="43">
        <v>10010</v>
      </c>
    </row>
    <row r="19" spans="2:5" ht="21.75" customHeight="1">
      <c r="B19" s="15" t="s">
        <v>33</v>
      </c>
      <c r="C19" s="39" t="s">
        <v>8</v>
      </c>
      <c r="D19" s="43">
        <v>4243</v>
      </c>
      <c r="E19" s="43">
        <v>4666</v>
      </c>
    </row>
    <row r="20" spans="2:5" ht="21.75" customHeight="1">
      <c r="B20" s="15" t="s">
        <v>34</v>
      </c>
      <c r="C20" s="39" t="s">
        <v>9</v>
      </c>
      <c r="D20" s="43">
        <v>8639</v>
      </c>
      <c r="E20" s="43">
        <v>9507</v>
      </c>
    </row>
    <row r="21" spans="2:5" ht="21.75" customHeight="1">
      <c r="B21" s="15" t="s">
        <v>35</v>
      </c>
      <c r="C21" s="39" t="s">
        <v>10</v>
      </c>
      <c r="D21" s="43">
        <v>4471</v>
      </c>
      <c r="E21" s="43">
        <v>4921</v>
      </c>
    </row>
    <row r="22" spans="2:5" ht="21.75" customHeight="1">
      <c r="B22" s="15" t="s">
        <v>36</v>
      </c>
      <c r="C22" s="39" t="s">
        <v>11</v>
      </c>
      <c r="D22" s="43">
        <v>7935</v>
      </c>
      <c r="E22" s="43">
        <v>8731</v>
      </c>
    </row>
    <row r="23" spans="2:5" ht="21.75" customHeight="1">
      <c r="B23" s="15" t="s">
        <v>37</v>
      </c>
      <c r="C23" s="39" t="s">
        <v>12</v>
      </c>
      <c r="D23" s="43">
        <v>8120</v>
      </c>
      <c r="E23" s="43">
        <v>8930</v>
      </c>
    </row>
    <row r="24" spans="2:5" ht="21.75" customHeight="1">
      <c r="B24" s="15" t="s">
        <v>38</v>
      </c>
      <c r="C24" s="39" t="s">
        <v>13</v>
      </c>
      <c r="D24" s="43">
        <v>6693</v>
      </c>
      <c r="E24" s="43">
        <v>7358</v>
      </c>
    </row>
    <row r="25" spans="2:5" ht="21.75" customHeight="1">
      <c r="B25" s="15" t="s">
        <v>39</v>
      </c>
      <c r="C25" s="39" t="s">
        <v>14</v>
      </c>
      <c r="D25" s="43">
        <v>5265</v>
      </c>
      <c r="E25" s="43">
        <v>5792</v>
      </c>
    </row>
    <row r="26" spans="2:5" ht="21.75" customHeight="1">
      <c r="B26" s="15" t="s">
        <v>40</v>
      </c>
      <c r="C26" s="39" t="s">
        <v>15</v>
      </c>
      <c r="D26" s="43">
        <v>6297</v>
      </c>
      <c r="E26" s="43">
        <v>6923</v>
      </c>
    </row>
    <row r="27" spans="2:5" ht="32.25" customHeight="1">
      <c r="B27" s="15" t="s">
        <v>41</v>
      </c>
      <c r="C27" s="39" t="s">
        <v>62</v>
      </c>
      <c r="D27" s="43">
        <v>16462</v>
      </c>
      <c r="E27" s="43">
        <v>18113</v>
      </c>
    </row>
    <row r="28" spans="2:5" ht="21.75" customHeight="1" thickBot="1">
      <c r="B28" s="15" t="s">
        <v>42</v>
      </c>
      <c r="C28" s="39" t="s">
        <v>17</v>
      </c>
      <c r="D28" s="44">
        <v>13771</v>
      </c>
      <c r="E28" s="44">
        <v>15151</v>
      </c>
    </row>
    <row r="29" spans="2:5" ht="21.75" customHeight="1" hidden="1">
      <c r="B29" s="15" t="s">
        <v>43</v>
      </c>
      <c r="C29" s="7" t="s">
        <v>18</v>
      </c>
      <c r="D29" s="27"/>
      <c r="E29" s="27"/>
    </row>
    <row r="30" spans="2:5" ht="21.75" customHeight="1" hidden="1">
      <c r="B30" s="16" t="s">
        <v>44</v>
      </c>
      <c r="C30" s="7" t="s">
        <v>47</v>
      </c>
      <c r="D30" s="27"/>
      <c r="E30" s="27"/>
    </row>
    <row r="31" spans="2:5" ht="24.75" customHeight="1" hidden="1" thickBot="1">
      <c r="B31" s="17" t="s">
        <v>45</v>
      </c>
      <c r="C31" s="7" t="s">
        <v>48</v>
      </c>
      <c r="D31" s="27"/>
      <c r="E31" s="27"/>
    </row>
    <row r="32" spans="2:5" ht="21.75" customHeight="1" thickBot="1">
      <c r="B32" s="18" t="s">
        <v>19</v>
      </c>
      <c r="C32" s="19"/>
      <c r="D32" s="28">
        <f>SUM(D10:D31)</f>
        <v>190937</v>
      </c>
      <c r="E32" s="28">
        <f>SUM(E10:E31)</f>
        <v>210031</v>
      </c>
    </row>
    <row r="33" spans="2:3" ht="21.75" customHeight="1" hidden="1" thickBot="1">
      <c r="B33" s="22"/>
      <c r="C33" s="23" t="s">
        <v>20</v>
      </c>
    </row>
    <row r="34" spans="2:3" ht="21.75" customHeight="1" hidden="1" thickBot="1">
      <c r="B34" s="25" t="s">
        <v>21</v>
      </c>
      <c r="C34" s="19"/>
    </row>
    <row r="35" spans="2:3" ht="24.75" customHeight="1">
      <c r="B35" s="8"/>
      <c r="C35" s="8"/>
    </row>
  </sheetData>
  <sheetProtection/>
  <mergeCells count="6">
    <mergeCell ref="D1:E1"/>
    <mergeCell ref="D2:E2"/>
    <mergeCell ref="D7:E7"/>
    <mergeCell ref="B4:E4"/>
    <mergeCell ref="B7:B8"/>
    <mergeCell ref="C7:C8"/>
  </mergeCells>
  <printOptions/>
  <pageMargins left="0.9448818897637796" right="0.3937007874015748" top="0.3937007874015748" bottom="0.3937007874015748" header="0" footer="0.31496062992125984"/>
  <pageSetup blackAndWhite="1" firstPageNumber="521" useFirstPageNumber="1" fitToHeight="1" fitToWidth="1" horizontalDpi="300" verticalDpi="300" orientation="portrait" paperSize="9" scale="9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L35"/>
  <sheetViews>
    <sheetView zoomScale="75" zoomScaleNormal="75" zoomScalePageLayoutView="0" workbookViewId="0" topLeftCell="A1">
      <selection activeCell="M9" sqref="M9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46.625" style="1" customWidth="1"/>
    <col min="4" max="4" width="18.375" style="1" hidden="1" customWidth="1"/>
    <col min="5" max="5" width="17.375" style="1" hidden="1" customWidth="1"/>
    <col min="6" max="6" width="15.625" style="1" hidden="1" customWidth="1"/>
    <col min="7" max="7" width="14.00390625" style="1" hidden="1" customWidth="1"/>
    <col min="8" max="8" width="20.00390625" style="1" customWidth="1"/>
    <col min="9" max="9" width="19.25390625" style="1" customWidth="1"/>
    <col min="10" max="16384" width="8.875" style="1" customWidth="1"/>
  </cols>
  <sheetData>
    <row r="1" spans="2:9" ht="18.75" customHeight="1">
      <c r="B1" s="8"/>
      <c r="C1" s="4"/>
      <c r="D1" s="174" t="s">
        <v>112</v>
      </c>
      <c r="E1" s="174"/>
      <c r="F1" s="176"/>
      <c r="G1" s="176"/>
      <c r="H1" s="176"/>
      <c r="I1" s="176"/>
    </row>
    <row r="2" spans="2:9" ht="18.75" customHeight="1">
      <c r="B2" s="8"/>
      <c r="C2" s="4"/>
      <c r="D2" s="174" t="s">
        <v>108</v>
      </c>
      <c r="E2" s="174"/>
      <c r="F2" s="176"/>
      <c r="G2" s="176"/>
      <c r="H2" s="176"/>
      <c r="I2" s="176"/>
    </row>
    <row r="3" spans="2:4" ht="13.5" customHeight="1">
      <c r="B3" s="8"/>
      <c r="C3" s="8"/>
      <c r="D3" s="21"/>
    </row>
    <row r="4" spans="2:12" ht="123" customHeight="1">
      <c r="B4" s="149" t="s">
        <v>88</v>
      </c>
      <c r="C4" s="149"/>
      <c r="D4" s="149"/>
      <c r="E4" s="149"/>
      <c r="F4" s="179"/>
      <c r="G4" s="179"/>
      <c r="H4" s="179"/>
      <c r="I4" s="179"/>
      <c r="J4" s="3"/>
      <c r="K4" s="3"/>
      <c r="L4" s="3"/>
    </row>
    <row r="5" spans="2:9" ht="19.5" customHeight="1" thickBot="1">
      <c r="B5" s="10"/>
      <c r="C5" s="11"/>
      <c r="E5" s="180" t="s">
        <v>22</v>
      </c>
      <c r="F5" s="176"/>
      <c r="G5" s="176"/>
      <c r="H5" s="176"/>
      <c r="I5" s="176"/>
    </row>
    <row r="6" spans="2:3" ht="7.5" customHeight="1" hidden="1" thickBot="1">
      <c r="B6" s="10"/>
      <c r="C6" s="12"/>
    </row>
    <row r="7" spans="2:9" s="2" customFormat="1" ht="33" customHeight="1" thickBot="1">
      <c r="B7" s="181" t="s">
        <v>46</v>
      </c>
      <c r="C7" s="183" t="s">
        <v>50</v>
      </c>
      <c r="D7" s="178" t="s">
        <v>51</v>
      </c>
      <c r="E7" s="178"/>
      <c r="F7" s="177" t="s">
        <v>59</v>
      </c>
      <c r="G7" s="178"/>
      <c r="H7" s="178" t="s">
        <v>51</v>
      </c>
      <c r="I7" s="178"/>
    </row>
    <row r="8" spans="2:9" ht="40.5" customHeight="1" thickBot="1">
      <c r="B8" s="182"/>
      <c r="C8" s="184"/>
      <c r="D8" s="37" t="s">
        <v>55</v>
      </c>
      <c r="E8" s="37" t="s">
        <v>54</v>
      </c>
      <c r="F8" s="37" t="s">
        <v>55</v>
      </c>
      <c r="G8" s="37" t="s">
        <v>54</v>
      </c>
      <c r="H8" s="37" t="s">
        <v>89</v>
      </c>
      <c r="I8" s="37" t="s">
        <v>67</v>
      </c>
    </row>
    <row r="9" spans="2:9" ht="16.5" customHeight="1" thickBot="1">
      <c r="B9" s="13">
        <v>1</v>
      </c>
      <c r="C9" s="13">
        <v>2</v>
      </c>
      <c r="D9" s="13">
        <v>3</v>
      </c>
      <c r="E9" s="13">
        <v>4</v>
      </c>
      <c r="F9" s="13">
        <v>3</v>
      </c>
      <c r="G9" s="13">
        <v>4</v>
      </c>
      <c r="H9" s="13">
        <v>3</v>
      </c>
      <c r="I9" s="13">
        <v>4</v>
      </c>
    </row>
    <row r="10" spans="2:9" ht="20.25">
      <c r="B10" s="14" t="s">
        <v>24</v>
      </c>
      <c r="C10" s="35" t="s">
        <v>60</v>
      </c>
      <c r="D10" s="48"/>
      <c r="E10" s="48"/>
      <c r="F10" s="48"/>
      <c r="G10" s="48"/>
      <c r="H10" s="48">
        <v>1262</v>
      </c>
      <c r="I10" s="48">
        <v>1262</v>
      </c>
    </row>
    <row r="11" spans="2:9" ht="21.75" customHeight="1">
      <c r="B11" s="15" t="s">
        <v>25</v>
      </c>
      <c r="C11" s="30" t="s">
        <v>1</v>
      </c>
      <c r="D11" s="48">
        <v>11709</v>
      </c>
      <c r="E11" s="48">
        <v>11709</v>
      </c>
      <c r="F11" s="48">
        <f>-1996</f>
        <v>-1996</v>
      </c>
      <c r="G11" s="48">
        <f>-2162</f>
        <v>-2162</v>
      </c>
      <c r="H11" s="48">
        <v>20232</v>
      </c>
      <c r="I11" s="48">
        <v>20232</v>
      </c>
    </row>
    <row r="12" spans="2:9" ht="21.75" customHeight="1">
      <c r="B12" s="15" t="s">
        <v>27</v>
      </c>
      <c r="C12" s="30" t="s">
        <v>2</v>
      </c>
      <c r="D12" s="48"/>
      <c r="E12" s="48"/>
      <c r="F12" s="48"/>
      <c r="G12" s="48"/>
      <c r="H12" s="48"/>
      <c r="I12" s="48"/>
    </row>
    <row r="13" spans="2:9" ht="21.75" customHeight="1">
      <c r="B13" s="15" t="s">
        <v>26</v>
      </c>
      <c r="C13" s="30" t="s">
        <v>61</v>
      </c>
      <c r="D13" s="48">
        <v>1173</v>
      </c>
      <c r="E13" s="48">
        <v>1173</v>
      </c>
      <c r="F13" s="48">
        <f>-256</f>
        <v>-256</v>
      </c>
      <c r="G13" s="48">
        <f>-256</f>
        <v>-256</v>
      </c>
      <c r="H13" s="48"/>
      <c r="I13" s="48"/>
    </row>
    <row r="14" spans="2:9" ht="21.75" customHeight="1">
      <c r="B14" s="15" t="s">
        <v>28</v>
      </c>
      <c r="C14" s="30" t="s">
        <v>3</v>
      </c>
      <c r="D14" s="48"/>
      <c r="E14" s="48"/>
      <c r="F14" s="48"/>
      <c r="G14" s="48"/>
      <c r="H14" s="48"/>
      <c r="I14" s="48"/>
    </row>
    <row r="15" spans="2:9" ht="21.75" customHeight="1">
      <c r="B15" s="15" t="s">
        <v>29</v>
      </c>
      <c r="C15" s="30" t="s">
        <v>4</v>
      </c>
      <c r="D15" s="48"/>
      <c r="E15" s="48"/>
      <c r="F15" s="48"/>
      <c r="G15" s="48"/>
      <c r="H15" s="48"/>
      <c r="I15" s="48"/>
    </row>
    <row r="16" spans="2:9" ht="21.75" customHeight="1">
      <c r="B16" s="15" t="s">
        <v>30</v>
      </c>
      <c r="C16" s="30" t="s">
        <v>5</v>
      </c>
      <c r="D16" s="48"/>
      <c r="E16" s="48"/>
      <c r="F16" s="48"/>
      <c r="G16" s="48"/>
      <c r="H16" s="48"/>
      <c r="I16" s="48"/>
    </row>
    <row r="17" spans="2:9" ht="21.75" customHeight="1">
      <c r="B17" s="15" t="s">
        <v>31</v>
      </c>
      <c r="C17" s="30" t="s">
        <v>6</v>
      </c>
      <c r="D17" s="48"/>
      <c r="E17" s="48"/>
      <c r="F17" s="48"/>
      <c r="G17" s="48"/>
      <c r="H17" s="48"/>
      <c r="I17" s="48"/>
    </row>
    <row r="18" spans="2:9" ht="21.75" customHeight="1">
      <c r="B18" s="15" t="s">
        <v>32</v>
      </c>
      <c r="C18" s="30" t="s">
        <v>7</v>
      </c>
      <c r="D18" s="48"/>
      <c r="E18" s="48"/>
      <c r="F18" s="48"/>
      <c r="G18" s="48"/>
      <c r="H18" s="48">
        <v>4506</v>
      </c>
      <c r="I18" s="48">
        <v>4506</v>
      </c>
    </row>
    <row r="19" spans="2:9" ht="21.75" customHeight="1">
      <c r="B19" s="15" t="s">
        <v>33</v>
      </c>
      <c r="C19" s="30" t="s">
        <v>8</v>
      </c>
      <c r="D19" s="48"/>
      <c r="E19" s="48"/>
      <c r="F19" s="48"/>
      <c r="G19" s="48"/>
      <c r="H19" s="48"/>
      <c r="I19" s="48"/>
    </row>
    <row r="20" spans="2:9" ht="21.75" customHeight="1">
      <c r="B20" s="15" t="s">
        <v>34</v>
      </c>
      <c r="C20" s="30" t="s">
        <v>9</v>
      </c>
      <c r="D20" s="48"/>
      <c r="E20" s="48"/>
      <c r="F20" s="48"/>
      <c r="G20" s="48"/>
      <c r="H20" s="48"/>
      <c r="I20" s="48"/>
    </row>
    <row r="21" spans="2:9" ht="21.75" customHeight="1">
      <c r="B21" s="15" t="s">
        <v>35</v>
      </c>
      <c r="C21" s="30" t="s">
        <v>10</v>
      </c>
      <c r="D21" s="48"/>
      <c r="E21" s="48"/>
      <c r="F21" s="48"/>
      <c r="G21" s="48"/>
      <c r="H21" s="48"/>
      <c r="I21" s="48"/>
    </row>
    <row r="22" spans="2:9" ht="21.75" customHeight="1">
      <c r="B22" s="15" t="s">
        <v>36</v>
      </c>
      <c r="C22" s="30" t="s">
        <v>11</v>
      </c>
      <c r="D22" s="48"/>
      <c r="E22" s="48"/>
      <c r="F22" s="48"/>
      <c r="G22" s="48"/>
      <c r="H22" s="48"/>
      <c r="I22" s="48"/>
    </row>
    <row r="23" spans="2:9" ht="21.75" customHeight="1">
      <c r="B23" s="15" t="s">
        <v>37</v>
      </c>
      <c r="C23" s="30" t="s">
        <v>12</v>
      </c>
      <c r="D23" s="48"/>
      <c r="E23" s="48"/>
      <c r="F23" s="48"/>
      <c r="G23" s="48"/>
      <c r="H23" s="48"/>
      <c r="I23" s="48"/>
    </row>
    <row r="24" spans="2:9" ht="21.75" customHeight="1">
      <c r="B24" s="15" t="s">
        <v>38</v>
      </c>
      <c r="C24" s="30" t="s">
        <v>13</v>
      </c>
      <c r="D24" s="48"/>
      <c r="E24" s="48"/>
      <c r="F24" s="48"/>
      <c r="G24" s="48"/>
      <c r="H24" s="48"/>
      <c r="I24" s="48"/>
    </row>
    <row r="25" spans="2:9" ht="21.75" customHeight="1">
      <c r="B25" s="15" t="s">
        <v>39</v>
      </c>
      <c r="C25" s="30" t="s">
        <v>14</v>
      </c>
      <c r="D25" s="48"/>
      <c r="E25" s="48"/>
      <c r="F25" s="48"/>
      <c r="G25" s="48"/>
      <c r="H25" s="48"/>
      <c r="I25" s="48"/>
    </row>
    <row r="26" spans="2:9" ht="21.75" customHeight="1">
      <c r="B26" s="15" t="s">
        <v>40</v>
      </c>
      <c r="C26" s="30" t="s">
        <v>15</v>
      </c>
      <c r="D26" s="48"/>
      <c r="E26" s="48"/>
      <c r="F26" s="48"/>
      <c r="G26" s="48"/>
      <c r="H26" s="48"/>
      <c r="I26" s="48"/>
    </row>
    <row r="27" spans="2:9" ht="21.75" customHeight="1">
      <c r="B27" s="15" t="s">
        <v>41</v>
      </c>
      <c r="C27" s="30" t="s">
        <v>62</v>
      </c>
      <c r="D27" s="48"/>
      <c r="E27" s="48"/>
      <c r="F27" s="48"/>
      <c r="G27" s="48"/>
      <c r="H27" s="48"/>
      <c r="I27" s="48"/>
    </row>
    <row r="28" spans="2:9" ht="21.75" customHeight="1">
      <c r="B28" s="15" t="s">
        <v>42</v>
      </c>
      <c r="C28" s="30" t="s">
        <v>17</v>
      </c>
      <c r="D28" s="48">
        <v>818</v>
      </c>
      <c r="E28" s="48">
        <v>818</v>
      </c>
      <c r="F28" s="48"/>
      <c r="G28" s="48"/>
      <c r="H28" s="48">
        <v>1802</v>
      </c>
      <c r="I28" s="48">
        <v>1802</v>
      </c>
    </row>
    <row r="29" spans="2:9" ht="21.75" customHeight="1">
      <c r="B29" s="15" t="s">
        <v>43</v>
      </c>
      <c r="C29" s="30" t="s">
        <v>63</v>
      </c>
      <c r="D29" s="48">
        <v>48372</v>
      </c>
      <c r="E29" s="48">
        <v>48372</v>
      </c>
      <c r="F29" s="48">
        <f>-26979</f>
        <v>-26979</v>
      </c>
      <c r="G29" s="48">
        <f>-29235</f>
        <v>-29235</v>
      </c>
      <c r="H29" s="48">
        <v>38098</v>
      </c>
      <c r="I29" s="48">
        <v>38098</v>
      </c>
    </row>
    <row r="30" spans="2:9" ht="21.75" customHeight="1">
      <c r="B30" s="15" t="s">
        <v>44</v>
      </c>
      <c r="C30" s="30" t="s">
        <v>64</v>
      </c>
      <c r="D30" s="48"/>
      <c r="E30" s="48"/>
      <c r="F30" s="48">
        <f>256</f>
        <v>256</v>
      </c>
      <c r="G30" s="48">
        <f>256</f>
        <v>256</v>
      </c>
      <c r="H30" s="48">
        <v>564</v>
      </c>
      <c r="I30" s="48">
        <v>564</v>
      </c>
    </row>
    <row r="31" spans="2:9" ht="24.75" customHeight="1" thickBot="1">
      <c r="B31" s="16" t="s">
        <v>45</v>
      </c>
      <c r="C31" s="33" t="s">
        <v>48</v>
      </c>
      <c r="D31" s="48"/>
      <c r="E31" s="48"/>
      <c r="F31" s="48"/>
      <c r="G31" s="48"/>
      <c r="H31" s="48">
        <v>902</v>
      </c>
      <c r="I31" s="48">
        <v>902</v>
      </c>
    </row>
    <row r="32" spans="2:9" ht="21.75" customHeight="1" thickBot="1">
      <c r="B32" s="34" t="s">
        <v>19</v>
      </c>
      <c r="C32" s="34"/>
      <c r="D32" s="28">
        <f aca="true" t="shared" si="0" ref="D32:I32">SUM(D10:D31)</f>
        <v>62072</v>
      </c>
      <c r="E32" s="28">
        <f t="shared" si="0"/>
        <v>62072</v>
      </c>
      <c r="F32" s="28">
        <f t="shared" si="0"/>
        <v>-28975</v>
      </c>
      <c r="G32" s="28">
        <f t="shared" si="0"/>
        <v>-31397</v>
      </c>
      <c r="H32" s="28">
        <f t="shared" si="0"/>
        <v>67366</v>
      </c>
      <c r="I32" s="28">
        <f t="shared" si="0"/>
        <v>67366</v>
      </c>
    </row>
    <row r="33" spans="2:3" ht="21.75" customHeight="1" hidden="1" thickBot="1">
      <c r="B33" s="31"/>
      <c r="C33" s="32" t="s">
        <v>20</v>
      </c>
    </row>
    <row r="34" spans="2:3" ht="21.75" customHeight="1" hidden="1" thickBot="1">
      <c r="B34" s="25" t="s">
        <v>21</v>
      </c>
      <c r="C34" s="19"/>
    </row>
    <row r="35" spans="2:3" ht="24.75" customHeight="1">
      <c r="B35" s="8"/>
      <c r="C35" s="8"/>
    </row>
  </sheetData>
  <sheetProtection/>
  <mergeCells count="9">
    <mergeCell ref="D1:I1"/>
    <mergeCell ref="D2:I2"/>
    <mergeCell ref="F7:G7"/>
    <mergeCell ref="H7:I7"/>
    <mergeCell ref="B4:I4"/>
    <mergeCell ref="E5:I5"/>
    <mergeCell ref="D7:E7"/>
    <mergeCell ref="B7:B8"/>
    <mergeCell ref="C7:C8"/>
  </mergeCells>
  <printOptions/>
  <pageMargins left="0.9448818897637796" right="0.3937007874015748" top="0.3937007874015748" bottom="0.3937007874015748" header="0" footer="0.31496062992125984"/>
  <pageSetup blackAndWhite="1" firstPageNumber="522" useFirstPageNumber="1" fitToHeight="1" fitToWidth="1" horizontalDpi="600" verticalDpi="600" orientation="portrait" paperSize="9" scale="92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1:N36"/>
  <sheetViews>
    <sheetView zoomScale="75" zoomScaleNormal="75" zoomScalePageLayoutView="0" workbookViewId="0" topLeftCell="A1">
      <selection activeCell="M9" sqref="M9"/>
    </sheetView>
  </sheetViews>
  <sheetFormatPr defaultColWidth="8.875" defaultRowHeight="24.75" customHeight="1"/>
  <cols>
    <col min="1" max="1" width="4.00390625" style="1" customWidth="1"/>
    <col min="2" max="2" width="7.00390625" style="1" customWidth="1"/>
    <col min="3" max="3" width="41.00390625" style="1" customWidth="1"/>
    <col min="4" max="4" width="20.625" style="1" customWidth="1"/>
    <col min="5" max="5" width="33.25390625" style="1" customWidth="1"/>
    <col min="6" max="6" width="19.125" style="1" customWidth="1"/>
    <col min="7" max="7" width="42.75390625" style="1" customWidth="1"/>
    <col min="8" max="8" width="11.00390625" style="1" customWidth="1"/>
    <col min="9" max="9" width="10.875" style="1" customWidth="1"/>
    <col min="10" max="16384" width="8.875" style="1" customWidth="1"/>
  </cols>
  <sheetData>
    <row r="1" spans="2:7" ht="18.75" customHeight="1">
      <c r="B1" s="8"/>
      <c r="C1" s="4"/>
      <c r="D1" s="174"/>
      <c r="E1" s="174"/>
      <c r="F1" s="174"/>
      <c r="G1" s="29" t="s">
        <v>106</v>
      </c>
    </row>
    <row r="2" spans="2:7" ht="24.75" customHeight="1">
      <c r="B2" s="8"/>
      <c r="C2" s="4"/>
      <c r="D2" s="174"/>
      <c r="E2" s="174"/>
      <c r="F2" s="174"/>
      <c r="G2" s="29" t="s">
        <v>108</v>
      </c>
    </row>
    <row r="3" spans="2:5" ht="13.5" customHeight="1">
      <c r="B3" s="8"/>
      <c r="C3" s="8"/>
      <c r="D3" s="21"/>
      <c r="E3" s="21"/>
    </row>
    <row r="4" spans="2:14" ht="96" customHeight="1">
      <c r="B4" s="149" t="s">
        <v>113</v>
      </c>
      <c r="C4" s="149"/>
      <c r="D4" s="149"/>
      <c r="E4" s="149"/>
      <c r="F4" s="149"/>
      <c r="G4" s="149"/>
      <c r="H4" s="3"/>
      <c r="I4" s="3"/>
      <c r="J4" s="3"/>
      <c r="K4" s="3"/>
      <c r="L4" s="3"/>
      <c r="M4" s="3"/>
      <c r="N4" s="3"/>
    </row>
    <row r="5" spans="2:7" ht="20.25" customHeight="1">
      <c r="B5" s="10"/>
      <c r="C5" s="11"/>
      <c r="G5" s="46" t="s">
        <v>22</v>
      </c>
    </row>
    <row r="6" spans="2:3" ht="7.5" customHeight="1" thickBot="1">
      <c r="B6" s="10"/>
      <c r="C6" s="12"/>
    </row>
    <row r="7" spans="2:7" s="2" customFormat="1" ht="39" customHeight="1" thickBot="1">
      <c r="B7" s="150" t="s">
        <v>46</v>
      </c>
      <c r="C7" s="152" t="s">
        <v>50</v>
      </c>
      <c r="D7" s="172" t="s">
        <v>51</v>
      </c>
      <c r="E7" s="185"/>
      <c r="F7" s="185"/>
      <c r="G7" s="173"/>
    </row>
    <row r="8" spans="2:7" s="2" customFormat="1" ht="39" customHeight="1" thickBot="1">
      <c r="B8" s="151"/>
      <c r="C8" s="153"/>
      <c r="D8" s="152" t="s">
        <v>66</v>
      </c>
      <c r="E8" s="13" t="s">
        <v>49</v>
      </c>
      <c r="F8" s="152" t="s">
        <v>67</v>
      </c>
      <c r="G8" s="13" t="s">
        <v>49</v>
      </c>
    </row>
    <row r="9" spans="2:7" ht="135" customHeight="1" thickBot="1">
      <c r="B9" s="151"/>
      <c r="C9" s="153"/>
      <c r="D9" s="186"/>
      <c r="E9" s="91" t="s">
        <v>87</v>
      </c>
      <c r="F9" s="186"/>
      <c r="G9" s="94" t="s">
        <v>86</v>
      </c>
    </row>
    <row r="10" spans="2:7" ht="24.75" customHeight="1" thickBo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90">
        <v>6</v>
      </c>
    </row>
    <row r="11" spans="2:7" ht="33" customHeight="1">
      <c r="B11" s="14" t="s">
        <v>24</v>
      </c>
      <c r="C11" s="38" t="s">
        <v>60</v>
      </c>
      <c r="D11" s="92"/>
      <c r="E11" s="92"/>
      <c r="F11" s="51"/>
      <c r="G11" s="95"/>
    </row>
    <row r="12" spans="2:7" ht="21.75" customHeight="1">
      <c r="B12" s="15" t="s">
        <v>25</v>
      </c>
      <c r="C12" s="39" t="s">
        <v>1</v>
      </c>
      <c r="D12" s="50">
        <f>E12</f>
        <v>10450</v>
      </c>
      <c r="E12" s="50">
        <v>10450</v>
      </c>
      <c r="F12" s="51"/>
      <c r="G12" s="93"/>
    </row>
    <row r="13" spans="2:7" ht="21.75" customHeight="1">
      <c r="B13" s="15" t="s">
        <v>27</v>
      </c>
      <c r="C13" s="39" t="s">
        <v>2</v>
      </c>
      <c r="D13" s="50"/>
      <c r="E13" s="50"/>
      <c r="F13" s="51"/>
      <c r="G13" s="93"/>
    </row>
    <row r="14" spans="2:7" ht="21.75" customHeight="1">
      <c r="B14" s="15" t="s">
        <v>26</v>
      </c>
      <c r="C14" s="39" t="s">
        <v>61</v>
      </c>
      <c r="D14" s="50"/>
      <c r="E14" s="50"/>
      <c r="F14" s="51"/>
      <c r="G14" s="93"/>
    </row>
    <row r="15" spans="2:7" ht="21.75" customHeight="1">
      <c r="B15" s="15" t="s">
        <v>28</v>
      </c>
      <c r="C15" s="39" t="s">
        <v>3</v>
      </c>
      <c r="D15" s="50"/>
      <c r="E15" s="50"/>
      <c r="F15" s="51">
        <f>G15</f>
        <v>106290</v>
      </c>
      <c r="G15" s="93">
        <v>106290</v>
      </c>
    </row>
    <row r="16" spans="2:7" ht="21.75" customHeight="1">
      <c r="B16" s="15" t="s">
        <v>29</v>
      </c>
      <c r="C16" s="39" t="s">
        <v>4</v>
      </c>
      <c r="D16" s="50"/>
      <c r="E16" s="50"/>
      <c r="F16" s="51"/>
      <c r="G16" s="93"/>
    </row>
    <row r="17" spans="2:7" ht="21.75" customHeight="1">
      <c r="B17" s="15" t="s">
        <v>30</v>
      </c>
      <c r="C17" s="39" t="s">
        <v>5</v>
      </c>
      <c r="D17" s="50"/>
      <c r="E17" s="50"/>
      <c r="F17" s="51">
        <f>G17</f>
        <v>48277</v>
      </c>
      <c r="G17" s="93">
        <v>48277</v>
      </c>
    </row>
    <row r="18" spans="2:7" ht="21.75" customHeight="1">
      <c r="B18" s="15" t="s">
        <v>31</v>
      </c>
      <c r="C18" s="39" t="s">
        <v>6</v>
      </c>
      <c r="D18" s="50"/>
      <c r="E18" s="50"/>
      <c r="F18" s="51"/>
      <c r="G18" s="93"/>
    </row>
    <row r="19" spans="2:7" ht="21.75" customHeight="1">
      <c r="B19" s="15" t="s">
        <v>32</v>
      </c>
      <c r="C19" s="39" t="s">
        <v>7</v>
      </c>
      <c r="D19" s="50"/>
      <c r="E19" s="50"/>
      <c r="F19" s="51"/>
      <c r="G19" s="93"/>
    </row>
    <row r="20" spans="2:7" ht="21.75" customHeight="1">
      <c r="B20" s="15" t="s">
        <v>33</v>
      </c>
      <c r="C20" s="39" t="s">
        <v>8</v>
      </c>
      <c r="D20" s="50"/>
      <c r="E20" s="50"/>
      <c r="F20" s="51"/>
      <c r="G20" s="93"/>
    </row>
    <row r="21" spans="2:7" ht="21.75" customHeight="1">
      <c r="B21" s="15" t="s">
        <v>34</v>
      </c>
      <c r="C21" s="39" t="s">
        <v>9</v>
      </c>
      <c r="D21" s="50"/>
      <c r="E21" s="50"/>
      <c r="F21" s="51"/>
      <c r="G21" s="93"/>
    </row>
    <row r="22" spans="2:7" ht="21.75" customHeight="1">
      <c r="B22" s="15" t="s">
        <v>35</v>
      </c>
      <c r="C22" s="39" t="s">
        <v>10</v>
      </c>
      <c r="D22" s="50"/>
      <c r="E22" s="50"/>
      <c r="F22" s="51"/>
      <c r="G22" s="93"/>
    </row>
    <row r="23" spans="2:7" ht="21.75" customHeight="1">
      <c r="B23" s="15" t="s">
        <v>36</v>
      </c>
      <c r="C23" s="39" t="s">
        <v>11</v>
      </c>
      <c r="D23" s="50"/>
      <c r="E23" s="50"/>
      <c r="F23" s="51"/>
      <c r="G23" s="93"/>
    </row>
    <row r="24" spans="2:7" ht="21.75" customHeight="1">
      <c r="B24" s="15" t="s">
        <v>37</v>
      </c>
      <c r="C24" s="39" t="s">
        <v>12</v>
      </c>
      <c r="D24" s="50"/>
      <c r="E24" s="50"/>
      <c r="F24" s="51"/>
      <c r="G24" s="93"/>
    </row>
    <row r="25" spans="2:7" ht="21.75" customHeight="1">
      <c r="B25" s="15" t="s">
        <v>38</v>
      </c>
      <c r="C25" s="39" t="s">
        <v>13</v>
      </c>
      <c r="D25" s="50"/>
      <c r="E25" s="50"/>
      <c r="F25" s="51"/>
      <c r="G25" s="93"/>
    </row>
    <row r="26" spans="2:7" ht="21.75" customHeight="1">
      <c r="B26" s="15" t="s">
        <v>39</v>
      </c>
      <c r="C26" s="39" t="s">
        <v>14</v>
      </c>
      <c r="D26" s="50"/>
      <c r="E26" s="50"/>
      <c r="F26" s="51">
        <f>G26</f>
        <v>51019</v>
      </c>
      <c r="G26" s="93">
        <v>51019</v>
      </c>
    </row>
    <row r="27" spans="2:7" ht="21.75" customHeight="1">
      <c r="B27" s="15" t="s">
        <v>40</v>
      </c>
      <c r="C27" s="39" t="s">
        <v>15</v>
      </c>
      <c r="D27" s="50"/>
      <c r="E27" s="50"/>
      <c r="F27" s="51"/>
      <c r="G27" s="93"/>
    </row>
    <row r="28" spans="2:7" ht="29.25" customHeight="1">
      <c r="B28" s="15" t="s">
        <v>41</v>
      </c>
      <c r="C28" s="39" t="s">
        <v>62</v>
      </c>
      <c r="D28" s="50"/>
      <c r="E28" s="50"/>
      <c r="F28" s="51"/>
      <c r="G28" s="93"/>
    </row>
    <row r="29" spans="2:7" ht="21.75" customHeight="1">
      <c r="B29" s="15" t="s">
        <v>42</v>
      </c>
      <c r="C29" s="39" t="s">
        <v>17</v>
      </c>
      <c r="D29" s="50"/>
      <c r="E29" s="50"/>
      <c r="F29" s="51"/>
      <c r="G29" s="93"/>
    </row>
    <row r="30" spans="2:7" ht="21.75" customHeight="1">
      <c r="B30" s="15" t="s">
        <v>43</v>
      </c>
      <c r="C30" s="39" t="s">
        <v>63</v>
      </c>
      <c r="D30" s="50"/>
      <c r="E30" s="50"/>
      <c r="F30" s="51"/>
      <c r="G30" s="93"/>
    </row>
    <row r="31" spans="2:7" ht="21.75" customHeight="1">
      <c r="B31" s="16" t="s">
        <v>44</v>
      </c>
      <c r="C31" s="39" t="s">
        <v>64</v>
      </c>
      <c r="D31" s="50"/>
      <c r="E31" s="50"/>
      <c r="F31" s="51">
        <f>G31</f>
        <v>29783</v>
      </c>
      <c r="G31" s="93">
        <v>29783</v>
      </c>
    </row>
    <row r="32" spans="2:7" ht="24.75" customHeight="1" thickBot="1">
      <c r="B32" s="17" t="s">
        <v>45</v>
      </c>
      <c r="C32" s="39" t="s">
        <v>48</v>
      </c>
      <c r="D32" s="142"/>
      <c r="E32" s="142"/>
      <c r="F32" s="143"/>
      <c r="G32" s="144"/>
    </row>
    <row r="33" spans="2:7" ht="21.75" customHeight="1" thickBot="1">
      <c r="B33" s="18" t="s">
        <v>19</v>
      </c>
      <c r="C33" s="19"/>
      <c r="D33" s="28">
        <f>SUM(D11:D32)</f>
        <v>10450</v>
      </c>
      <c r="E33" s="28">
        <f>SUM(E11:E32)</f>
        <v>10450</v>
      </c>
      <c r="F33" s="28">
        <f>SUM(F11:F32)</f>
        <v>235369</v>
      </c>
      <c r="G33" s="28">
        <f>SUM(G11:G32)</f>
        <v>235369</v>
      </c>
    </row>
    <row r="34" spans="2:3" ht="21.75" customHeight="1" hidden="1" thickBot="1">
      <c r="B34" s="22"/>
      <c r="C34" s="23" t="s">
        <v>20</v>
      </c>
    </row>
    <row r="35" spans="2:3" ht="21.75" customHeight="1" hidden="1" thickBot="1">
      <c r="B35" s="25" t="s">
        <v>21</v>
      </c>
      <c r="C35" s="19"/>
    </row>
    <row r="36" spans="2:3" ht="24.75" customHeight="1">
      <c r="B36" s="8"/>
      <c r="C36" s="8"/>
    </row>
  </sheetData>
  <sheetProtection/>
  <mergeCells count="8">
    <mergeCell ref="C7:C9"/>
    <mergeCell ref="B7:B9"/>
    <mergeCell ref="D7:G7"/>
    <mergeCell ref="D8:D9"/>
    <mergeCell ref="F8:F9"/>
    <mergeCell ref="D1:F1"/>
    <mergeCell ref="D2:F2"/>
    <mergeCell ref="B4:G4"/>
  </mergeCells>
  <printOptions/>
  <pageMargins left="0.9448818897637796" right="0.3937007874015748" top="0.1968503937007874" bottom="0.1968503937007874" header="0" footer="0.31496062992125984"/>
  <pageSetup blackAndWhite="1" firstPageNumber="523" useFirstPageNumber="1" horizontalDpi="600" verticalDpi="600" orientation="landscape" paperSize="9" scale="6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O37"/>
  <sheetViews>
    <sheetView zoomScale="80" zoomScaleNormal="80" zoomScalePageLayoutView="0" workbookViewId="0" topLeftCell="B1">
      <selection activeCell="M9" sqref="M9"/>
    </sheetView>
  </sheetViews>
  <sheetFormatPr defaultColWidth="8.875" defaultRowHeight="24.75" customHeight="1"/>
  <cols>
    <col min="1" max="1" width="4.00390625" style="1" customWidth="1"/>
    <col min="2" max="2" width="7.00390625" style="1" customWidth="1"/>
    <col min="3" max="3" width="31.625" style="1" customWidth="1"/>
    <col min="4" max="4" width="16.625" style="1" customWidth="1"/>
    <col min="5" max="5" width="17.125" style="1" customWidth="1"/>
    <col min="6" max="6" width="17.375" style="1" customWidth="1"/>
    <col min="7" max="7" width="17.875" style="1" customWidth="1"/>
    <col min="8" max="8" width="21.625" style="1" hidden="1" customWidth="1"/>
    <col min="9" max="9" width="18.875" style="1" customWidth="1"/>
    <col min="10" max="10" width="15.75390625" style="1" hidden="1" customWidth="1"/>
    <col min="11" max="16384" width="8.875" style="1" customWidth="1"/>
  </cols>
  <sheetData>
    <row r="1" spans="2:10" ht="18.75" customHeight="1">
      <c r="B1" s="8"/>
      <c r="C1" s="4"/>
      <c r="D1" s="174" t="s">
        <v>107</v>
      </c>
      <c r="E1" s="174"/>
      <c r="F1" s="174"/>
      <c r="G1" s="174"/>
      <c r="H1" s="174"/>
      <c r="I1" s="174"/>
      <c r="J1" s="174"/>
    </row>
    <row r="2" spans="2:10" ht="24.75" customHeight="1">
      <c r="B2" s="8"/>
      <c r="C2" s="4"/>
      <c r="D2" s="174" t="s">
        <v>110</v>
      </c>
      <c r="E2" s="174"/>
      <c r="F2" s="174"/>
      <c r="G2" s="174"/>
      <c r="H2" s="174"/>
      <c r="I2" s="174"/>
      <c r="J2" s="174"/>
    </row>
    <row r="3" spans="2:4" ht="13.5" customHeight="1">
      <c r="B3" s="8"/>
      <c r="C3" s="8"/>
      <c r="D3" s="20"/>
    </row>
    <row r="4" spans="2:15" ht="55.5" customHeight="1">
      <c r="B4" s="149" t="s">
        <v>84</v>
      </c>
      <c r="C4" s="149"/>
      <c r="D4" s="149"/>
      <c r="E4" s="149"/>
      <c r="F4" s="149"/>
      <c r="G4" s="149"/>
      <c r="H4" s="149"/>
      <c r="I4" s="149"/>
      <c r="J4" s="149"/>
      <c r="K4" s="3"/>
      <c r="L4" s="3"/>
      <c r="M4" s="3"/>
      <c r="N4" s="3"/>
      <c r="O4" s="3"/>
    </row>
    <row r="5" spans="2:10" ht="20.25" customHeight="1">
      <c r="B5" s="10"/>
      <c r="C5" s="11"/>
      <c r="D5" s="46"/>
      <c r="I5" s="187" t="s">
        <v>22</v>
      </c>
      <c r="J5" s="187"/>
    </row>
    <row r="6" spans="2:4" ht="7.5" customHeight="1" thickBot="1">
      <c r="B6" s="10"/>
      <c r="C6" s="12"/>
      <c r="D6" s="9"/>
    </row>
    <row r="7" spans="2:9" ht="30" customHeight="1" thickBot="1">
      <c r="B7" s="194" t="s">
        <v>46</v>
      </c>
      <c r="C7" s="152" t="s">
        <v>50</v>
      </c>
      <c r="D7" s="197" t="s">
        <v>23</v>
      </c>
      <c r="E7" s="198"/>
      <c r="F7" s="198"/>
      <c r="G7" s="198"/>
      <c r="H7" s="198"/>
      <c r="I7" s="199"/>
    </row>
    <row r="8" spans="2:10" s="2" customFormat="1" ht="24" customHeight="1" thickBot="1">
      <c r="B8" s="195"/>
      <c r="C8" s="153"/>
      <c r="D8" s="173" t="s">
        <v>66</v>
      </c>
      <c r="E8" s="82" t="s">
        <v>49</v>
      </c>
      <c r="F8" s="152" t="s">
        <v>67</v>
      </c>
      <c r="G8" s="200" t="s">
        <v>49</v>
      </c>
      <c r="H8" s="201"/>
      <c r="I8" s="202"/>
      <c r="J8" s="81"/>
    </row>
    <row r="9" spans="2:10" ht="25.5" customHeight="1">
      <c r="B9" s="195"/>
      <c r="C9" s="153"/>
      <c r="D9" s="188"/>
      <c r="E9" s="190" t="s">
        <v>79</v>
      </c>
      <c r="F9" s="153"/>
      <c r="G9" s="190" t="s">
        <v>79</v>
      </c>
      <c r="H9" s="190" t="s">
        <v>81</v>
      </c>
      <c r="I9" s="203" t="s">
        <v>80</v>
      </c>
      <c r="J9" s="192" t="s">
        <v>82</v>
      </c>
    </row>
    <row r="10" spans="2:10" ht="192" customHeight="1" thickBot="1">
      <c r="B10" s="196"/>
      <c r="C10" s="186"/>
      <c r="D10" s="189"/>
      <c r="E10" s="191"/>
      <c r="F10" s="186"/>
      <c r="G10" s="191"/>
      <c r="H10" s="191"/>
      <c r="I10" s="204"/>
      <c r="J10" s="193"/>
    </row>
    <row r="11" spans="2:10" ht="21.75" customHeight="1" thickBot="1">
      <c r="B11" s="13">
        <v>1</v>
      </c>
      <c r="C11" s="13">
        <v>2</v>
      </c>
      <c r="D11" s="13">
        <v>3</v>
      </c>
      <c r="E11" s="13">
        <v>4</v>
      </c>
      <c r="F11" s="13"/>
      <c r="G11" s="13">
        <v>6</v>
      </c>
      <c r="H11" s="13">
        <v>10</v>
      </c>
      <c r="I11" s="13">
        <v>7</v>
      </c>
      <c r="J11" s="13">
        <v>12</v>
      </c>
    </row>
    <row r="12" spans="2:10" ht="43.5" customHeight="1">
      <c r="B12" s="14" t="s">
        <v>24</v>
      </c>
      <c r="C12" s="6" t="s">
        <v>60</v>
      </c>
      <c r="D12" s="83"/>
      <c r="E12" s="83"/>
      <c r="F12" s="83">
        <f>G12+I12</f>
        <v>40000</v>
      </c>
      <c r="G12" s="83"/>
      <c r="H12" s="83"/>
      <c r="I12" s="88">
        <v>40000</v>
      </c>
      <c r="J12" s="78"/>
    </row>
    <row r="13" spans="2:10" ht="21.75" customHeight="1">
      <c r="B13" s="15" t="s">
        <v>25</v>
      </c>
      <c r="C13" s="7" t="s">
        <v>1</v>
      </c>
      <c r="D13" s="83"/>
      <c r="E13" s="83"/>
      <c r="F13" s="83"/>
      <c r="G13" s="83"/>
      <c r="H13" s="83"/>
      <c r="I13" s="84"/>
      <c r="J13" s="49"/>
    </row>
    <row r="14" spans="2:10" ht="21.75" customHeight="1">
      <c r="B14" s="15" t="s">
        <v>27</v>
      </c>
      <c r="C14" s="7" t="s">
        <v>2</v>
      </c>
      <c r="D14" s="83"/>
      <c r="E14" s="83"/>
      <c r="F14" s="83"/>
      <c r="G14" s="83"/>
      <c r="H14" s="83"/>
      <c r="I14" s="84"/>
      <c r="J14" s="79"/>
    </row>
    <row r="15" spans="2:10" ht="21.75" customHeight="1">
      <c r="B15" s="15" t="s">
        <v>26</v>
      </c>
      <c r="C15" s="7" t="s">
        <v>83</v>
      </c>
      <c r="D15" s="83"/>
      <c r="E15" s="83"/>
      <c r="F15" s="83">
        <f>G15+I15</f>
        <v>40000</v>
      </c>
      <c r="G15" s="83"/>
      <c r="H15" s="83"/>
      <c r="I15" s="84">
        <v>40000</v>
      </c>
      <c r="J15" s="79"/>
    </row>
    <row r="16" spans="2:10" ht="21.75" customHeight="1">
      <c r="B16" s="15" t="s">
        <v>28</v>
      </c>
      <c r="C16" s="7" t="s">
        <v>3</v>
      </c>
      <c r="D16" s="83"/>
      <c r="E16" s="83"/>
      <c r="F16" s="83"/>
      <c r="G16" s="83"/>
      <c r="H16" s="83"/>
      <c r="I16" s="84"/>
      <c r="J16" s="79"/>
    </row>
    <row r="17" spans="2:10" ht="21.75" customHeight="1">
      <c r="B17" s="15" t="s">
        <v>29</v>
      </c>
      <c r="C17" s="7" t="s">
        <v>4</v>
      </c>
      <c r="D17" s="83"/>
      <c r="E17" s="83"/>
      <c r="F17" s="83"/>
      <c r="G17" s="83"/>
      <c r="H17" s="83"/>
      <c r="I17" s="84"/>
      <c r="J17" s="79"/>
    </row>
    <row r="18" spans="2:10" ht="21.75" customHeight="1">
      <c r="B18" s="15" t="s">
        <v>30</v>
      </c>
      <c r="C18" s="7" t="s">
        <v>5</v>
      </c>
      <c r="D18" s="83"/>
      <c r="E18" s="83"/>
      <c r="F18" s="83"/>
      <c r="G18" s="83"/>
      <c r="H18" s="83"/>
      <c r="I18" s="84"/>
      <c r="J18" s="79"/>
    </row>
    <row r="19" spans="2:10" ht="21.75" customHeight="1">
      <c r="B19" s="15" t="s">
        <v>31</v>
      </c>
      <c r="C19" s="7" t="s">
        <v>6</v>
      </c>
      <c r="D19" s="83"/>
      <c r="E19" s="83"/>
      <c r="F19" s="83"/>
      <c r="G19" s="83"/>
      <c r="H19" s="83"/>
      <c r="I19" s="84"/>
      <c r="J19" s="79"/>
    </row>
    <row r="20" spans="2:10" ht="21.75" customHeight="1">
      <c r="B20" s="15" t="s">
        <v>32</v>
      </c>
      <c r="C20" s="7" t="s">
        <v>7</v>
      </c>
      <c r="D20" s="83"/>
      <c r="E20" s="83"/>
      <c r="F20" s="83"/>
      <c r="G20" s="83"/>
      <c r="H20" s="83"/>
      <c r="I20" s="84"/>
      <c r="J20" s="79"/>
    </row>
    <row r="21" spans="2:10" ht="21.75" customHeight="1">
      <c r="B21" s="15" t="s">
        <v>33</v>
      </c>
      <c r="C21" s="7" t="s">
        <v>8</v>
      </c>
      <c r="D21" s="83"/>
      <c r="E21" s="83"/>
      <c r="F21" s="83"/>
      <c r="G21" s="83"/>
      <c r="H21" s="83"/>
      <c r="I21" s="84"/>
      <c r="J21" s="79"/>
    </row>
    <row r="22" spans="2:10" ht="21.75" customHeight="1">
      <c r="B22" s="15" t="s">
        <v>34</v>
      </c>
      <c r="C22" s="7" t="s">
        <v>9</v>
      </c>
      <c r="D22" s="83"/>
      <c r="E22" s="83"/>
      <c r="F22" s="83"/>
      <c r="G22" s="83"/>
      <c r="H22" s="83"/>
      <c r="I22" s="84"/>
      <c r="J22" s="79"/>
    </row>
    <row r="23" spans="2:10" ht="21.75" customHeight="1">
      <c r="B23" s="15" t="s">
        <v>35</v>
      </c>
      <c r="C23" s="7" t="s">
        <v>10</v>
      </c>
      <c r="D23" s="83"/>
      <c r="E23" s="83"/>
      <c r="F23" s="83"/>
      <c r="G23" s="83"/>
      <c r="H23" s="83"/>
      <c r="I23" s="84"/>
      <c r="J23" s="79"/>
    </row>
    <row r="24" spans="2:10" ht="21.75" customHeight="1">
      <c r="B24" s="15" t="s">
        <v>36</v>
      </c>
      <c r="C24" s="7" t="s">
        <v>11</v>
      </c>
      <c r="D24" s="83"/>
      <c r="E24" s="83"/>
      <c r="F24" s="83"/>
      <c r="G24" s="83"/>
      <c r="H24" s="83"/>
      <c r="I24" s="84"/>
      <c r="J24" s="79"/>
    </row>
    <row r="25" spans="2:10" ht="21.75" customHeight="1">
      <c r="B25" s="15" t="s">
        <v>37</v>
      </c>
      <c r="C25" s="7" t="s">
        <v>12</v>
      </c>
      <c r="D25" s="83"/>
      <c r="E25" s="83"/>
      <c r="F25" s="83">
        <f>G25+I25</f>
        <v>20000</v>
      </c>
      <c r="G25" s="83"/>
      <c r="H25" s="83"/>
      <c r="I25" s="84">
        <v>20000</v>
      </c>
      <c r="J25" s="79"/>
    </row>
    <row r="26" spans="2:10" ht="21.75" customHeight="1">
      <c r="B26" s="15" t="s">
        <v>38</v>
      </c>
      <c r="C26" s="7" t="s">
        <v>13</v>
      </c>
      <c r="D26" s="83"/>
      <c r="E26" s="83"/>
      <c r="F26" s="83"/>
      <c r="G26" s="83"/>
      <c r="H26" s="83"/>
      <c r="I26" s="84"/>
      <c r="J26" s="79"/>
    </row>
    <row r="27" spans="2:10" ht="21.75" customHeight="1">
      <c r="B27" s="15" t="s">
        <v>39</v>
      </c>
      <c r="C27" s="7" t="s">
        <v>14</v>
      </c>
      <c r="D27" s="83"/>
      <c r="E27" s="83"/>
      <c r="F27" s="83"/>
      <c r="G27" s="83"/>
      <c r="H27" s="83"/>
      <c r="I27" s="84"/>
      <c r="J27" s="79"/>
    </row>
    <row r="28" spans="2:10" ht="21.75" customHeight="1">
      <c r="B28" s="15" t="s">
        <v>40</v>
      </c>
      <c r="C28" s="7" t="s">
        <v>15</v>
      </c>
      <c r="D28" s="83"/>
      <c r="E28" s="83"/>
      <c r="F28" s="83"/>
      <c r="G28" s="83"/>
      <c r="H28" s="83"/>
      <c r="I28" s="84"/>
      <c r="J28" s="79"/>
    </row>
    <row r="29" spans="2:10" ht="39" customHeight="1">
      <c r="B29" s="15" t="s">
        <v>41</v>
      </c>
      <c r="C29" s="7" t="s">
        <v>62</v>
      </c>
      <c r="D29" s="83"/>
      <c r="E29" s="83"/>
      <c r="F29" s="83"/>
      <c r="G29" s="83"/>
      <c r="H29" s="83"/>
      <c r="I29" s="84"/>
      <c r="J29" s="79"/>
    </row>
    <row r="30" spans="2:10" ht="21.75" customHeight="1">
      <c r="B30" s="15" t="s">
        <v>42</v>
      </c>
      <c r="C30" s="7" t="s">
        <v>17</v>
      </c>
      <c r="D30" s="83"/>
      <c r="E30" s="83"/>
      <c r="F30" s="83"/>
      <c r="G30" s="83"/>
      <c r="H30" s="83"/>
      <c r="I30" s="84"/>
      <c r="J30" s="79"/>
    </row>
    <row r="31" spans="2:10" ht="21.75" customHeight="1">
      <c r="B31" s="15" t="s">
        <v>43</v>
      </c>
      <c r="C31" s="7" t="s">
        <v>63</v>
      </c>
      <c r="D31" s="83"/>
      <c r="E31" s="83"/>
      <c r="F31" s="83">
        <f>G31+I31</f>
        <v>60000</v>
      </c>
      <c r="G31" s="83">
        <v>60000</v>
      </c>
      <c r="H31" s="83"/>
      <c r="I31" s="84"/>
      <c r="J31" s="79"/>
    </row>
    <row r="32" spans="2:10" ht="21.75" customHeight="1">
      <c r="B32" s="16" t="s">
        <v>44</v>
      </c>
      <c r="C32" s="7" t="s">
        <v>64</v>
      </c>
      <c r="D32" s="83"/>
      <c r="E32" s="83"/>
      <c r="F32" s="83"/>
      <c r="G32" s="83"/>
      <c r="H32" s="83"/>
      <c r="I32" s="89"/>
      <c r="J32" s="79"/>
    </row>
    <row r="33" spans="2:10" ht="24.75" customHeight="1" thickBot="1">
      <c r="B33" s="17" t="s">
        <v>45</v>
      </c>
      <c r="C33" s="7" t="s">
        <v>48</v>
      </c>
      <c r="D33" s="83">
        <f>SUM(E33:J33)</f>
        <v>120000</v>
      </c>
      <c r="E33" s="83">
        <v>120000</v>
      </c>
      <c r="F33" s="83"/>
      <c r="G33" s="85"/>
      <c r="H33" s="85"/>
      <c r="I33" s="86"/>
      <c r="J33" s="80"/>
    </row>
    <row r="34" spans="2:10" ht="21.75" customHeight="1" thickBot="1">
      <c r="B34" s="18" t="s">
        <v>19</v>
      </c>
      <c r="C34" s="19"/>
      <c r="D34" s="87">
        <f>SUM(D12:D33)</f>
        <v>120000</v>
      </c>
      <c r="E34" s="87">
        <f aca="true" t="shared" si="0" ref="E34:J34">SUM(E12:E33)</f>
        <v>120000</v>
      </c>
      <c r="F34" s="87">
        <f t="shared" si="0"/>
        <v>160000</v>
      </c>
      <c r="G34" s="87">
        <f t="shared" si="0"/>
        <v>60000</v>
      </c>
      <c r="H34" s="87">
        <f t="shared" si="0"/>
        <v>0</v>
      </c>
      <c r="I34" s="87">
        <f t="shared" si="0"/>
        <v>100000</v>
      </c>
      <c r="J34" s="28">
        <f t="shared" si="0"/>
        <v>0</v>
      </c>
    </row>
    <row r="35" spans="2:4" ht="21.75" customHeight="1" hidden="1" thickBot="1">
      <c r="B35" s="22"/>
      <c r="C35" s="23" t="s">
        <v>20</v>
      </c>
      <c r="D35" s="24"/>
    </row>
    <row r="36" spans="2:4" ht="21.75" customHeight="1" hidden="1" thickBot="1">
      <c r="B36" s="25" t="s">
        <v>21</v>
      </c>
      <c r="C36" s="19"/>
      <c r="D36" s="26">
        <f>D34+D35</f>
        <v>120000</v>
      </c>
    </row>
    <row r="37" spans="2:4" ht="24.75" customHeight="1">
      <c r="B37" s="8"/>
      <c r="C37" s="8"/>
      <c r="D37" s="8"/>
    </row>
  </sheetData>
  <sheetProtection/>
  <mergeCells count="15">
    <mergeCell ref="F8:F10"/>
    <mergeCell ref="G8:I8"/>
    <mergeCell ref="G9:G10"/>
    <mergeCell ref="H9:H10"/>
    <mergeCell ref="I9:I10"/>
    <mergeCell ref="D1:J1"/>
    <mergeCell ref="D2:J2"/>
    <mergeCell ref="B4:J4"/>
    <mergeCell ref="I5:J5"/>
    <mergeCell ref="D8:D10"/>
    <mergeCell ref="E9:E10"/>
    <mergeCell ref="J9:J10"/>
    <mergeCell ref="B7:B10"/>
    <mergeCell ref="C7:C10"/>
    <mergeCell ref="D7:I7"/>
  </mergeCells>
  <printOptions/>
  <pageMargins left="0.5511811023622047" right="0.3937007874015748" top="0" bottom="0.07874015748031496" header="0.3937007874015748" footer="0.31496062992125984"/>
  <pageSetup blackAndWhite="1" firstPageNumber="524" useFirstPageNumber="1" fitToHeight="1" fitToWidth="1" horizontalDpi="600" verticalDpi="600" orientation="portrait" paperSize="9" scale="73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N36"/>
  <sheetViews>
    <sheetView zoomScale="75" zoomScaleNormal="75" zoomScalePageLayoutView="0" workbookViewId="0" topLeftCell="A1">
      <selection activeCell="M9" sqref="M9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2.875" style="1" customWidth="1"/>
    <col min="4" max="4" width="21.3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5" ht="18.75" customHeight="1">
      <c r="B1" s="8"/>
      <c r="C1" s="4"/>
      <c r="D1" s="174" t="s">
        <v>57</v>
      </c>
      <c r="E1" s="174"/>
    </row>
    <row r="2" spans="2:5" ht="18.75" customHeight="1">
      <c r="B2" s="8"/>
      <c r="C2" s="4"/>
      <c r="D2" s="174" t="s">
        <v>111</v>
      </c>
      <c r="E2" s="174"/>
    </row>
    <row r="3" spans="2:5" ht="13.5" customHeight="1">
      <c r="B3" s="8"/>
      <c r="C3" s="8"/>
      <c r="D3" s="20"/>
      <c r="E3" s="21"/>
    </row>
    <row r="4" spans="2:14" ht="112.5" customHeight="1">
      <c r="B4" s="149" t="s">
        <v>85</v>
      </c>
      <c r="C4" s="149"/>
      <c r="D4" s="149"/>
      <c r="E4" s="149"/>
      <c r="F4" s="3"/>
      <c r="G4" s="3"/>
      <c r="H4" s="3"/>
      <c r="I4" s="3"/>
      <c r="J4" s="3"/>
      <c r="K4" s="3"/>
      <c r="L4" s="149"/>
      <c r="M4" s="149"/>
      <c r="N4" s="149"/>
    </row>
    <row r="5" spans="2:4" ht="12.75" customHeight="1">
      <c r="B5" s="5"/>
      <c r="C5" s="5"/>
      <c r="D5" s="9"/>
    </row>
    <row r="6" spans="2:5" ht="16.5" customHeight="1">
      <c r="B6" s="10"/>
      <c r="C6" s="11"/>
      <c r="D6" s="180" t="s">
        <v>22</v>
      </c>
      <c r="E6" s="180"/>
    </row>
    <row r="7" spans="2:4" ht="7.5" customHeight="1" thickBot="1">
      <c r="B7" s="10"/>
      <c r="C7" s="12"/>
      <c r="D7" s="9"/>
    </row>
    <row r="8" spans="2:5" s="2" customFormat="1" ht="33" customHeight="1" thickBot="1">
      <c r="B8" s="150" t="s">
        <v>46</v>
      </c>
      <c r="C8" s="152" t="s">
        <v>53</v>
      </c>
      <c r="D8" s="172" t="s">
        <v>51</v>
      </c>
      <c r="E8" s="173"/>
    </row>
    <row r="9" spans="2:5" ht="24.75" customHeight="1" thickBot="1">
      <c r="B9" s="151"/>
      <c r="C9" s="153"/>
      <c r="D9" s="40" t="s">
        <v>66</v>
      </c>
      <c r="E9" s="41" t="s">
        <v>67</v>
      </c>
    </row>
    <row r="10" spans="2:5" ht="24.75" customHeight="1" thickBot="1">
      <c r="B10" s="13">
        <v>1</v>
      </c>
      <c r="C10" s="13">
        <v>2</v>
      </c>
      <c r="D10" s="13">
        <v>3</v>
      </c>
      <c r="E10" s="13">
        <v>4</v>
      </c>
    </row>
    <row r="11" spans="2:5" ht="29.25" customHeight="1">
      <c r="B11" s="14" t="s">
        <v>24</v>
      </c>
      <c r="C11" s="38" t="s">
        <v>60</v>
      </c>
      <c r="D11" s="42">
        <v>4991</v>
      </c>
      <c r="E11" s="42">
        <v>3723</v>
      </c>
    </row>
    <row r="12" spans="2:5" ht="21.75" customHeight="1">
      <c r="B12" s="15" t="s">
        <v>25</v>
      </c>
      <c r="C12" s="39" t="s">
        <v>1</v>
      </c>
      <c r="D12" s="43">
        <v>11947</v>
      </c>
      <c r="E12" s="43">
        <v>7110</v>
      </c>
    </row>
    <row r="13" spans="2:5" ht="21.75" customHeight="1">
      <c r="B13" s="15" t="s">
        <v>27</v>
      </c>
      <c r="C13" s="39" t="s">
        <v>2</v>
      </c>
      <c r="D13" s="43">
        <v>5081</v>
      </c>
      <c r="E13" s="43">
        <v>2642</v>
      </c>
    </row>
    <row r="14" spans="2:5" ht="21.75" customHeight="1">
      <c r="B14" s="15" t="s">
        <v>26</v>
      </c>
      <c r="C14" s="39" t="s">
        <v>61</v>
      </c>
      <c r="D14" s="43">
        <v>7060</v>
      </c>
      <c r="E14" s="43">
        <v>4289</v>
      </c>
    </row>
    <row r="15" spans="2:5" ht="21.75" customHeight="1">
      <c r="B15" s="15" t="s">
        <v>28</v>
      </c>
      <c r="C15" s="39" t="s">
        <v>3</v>
      </c>
      <c r="D15" s="43">
        <v>3756</v>
      </c>
      <c r="E15" s="43">
        <v>2282</v>
      </c>
    </row>
    <row r="16" spans="2:5" ht="21.75" customHeight="1">
      <c r="B16" s="15" t="s">
        <v>29</v>
      </c>
      <c r="C16" s="39" t="s">
        <v>4</v>
      </c>
      <c r="D16" s="43">
        <v>4462</v>
      </c>
      <c r="E16" s="43">
        <v>2710</v>
      </c>
    </row>
    <row r="17" spans="2:5" ht="21.75" customHeight="1">
      <c r="B17" s="15" t="s">
        <v>30</v>
      </c>
      <c r="C17" s="39" t="s">
        <v>5</v>
      </c>
      <c r="D17" s="43">
        <v>3307</v>
      </c>
      <c r="E17" s="43">
        <v>2424</v>
      </c>
    </row>
    <row r="18" spans="2:5" ht="21.75" customHeight="1">
      <c r="B18" s="15" t="s">
        <v>31</v>
      </c>
      <c r="C18" s="39" t="s">
        <v>6</v>
      </c>
      <c r="D18" s="43">
        <v>5804</v>
      </c>
      <c r="E18" s="43">
        <v>3510</v>
      </c>
    </row>
    <row r="19" spans="2:5" ht="21.75" customHeight="1">
      <c r="B19" s="15" t="s">
        <v>32</v>
      </c>
      <c r="C19" s="39" t="s">
        <v>7</v>
      </c>
      <c r="D19" s="43">
        <v>6636</v>
      </c>
      <c r="E19" s="43">
        <v>4030</v>
      </c>
    </row>
    <row r="20" spans="2:5" ht="21.75" customHeight="1">
      <c r="B20" s="15" t="s">
        <v>33</v>
      </c>
      <c r="C20" s="39" t="s">
        <v>8</v>
      </c>
      <c r="D20" s="43">
        <v>4236</v>
      </c>
      <c r="E20" s="43">
        <v>2573</v>
      </c>
    </row>
    <row r="21" spans="2:5" ht="21.75" customHeight="1">
      <c r="B21" s="15" t="s">
        <v>34</v>
      </c>
      <c r="C21" s="39" t="s">
        <v>9</v>
      </c>
      <c r="D21" s="43">
        <v>5225</v>
      </c>
      <c r="E21" s="43">
        <v>3173</v>
      </c>
    </row>
    <row r="22" spans="2:5" ht="21.75" customHeight="1">
      <c r="B22" s="15" t="s">
        <v>35</v>
      </c>
      <c r="C22" s="39" t="s">
        <v>10</v>
      </c>
      <c r="D22" s="43">
        <v>3784</v>
      </c>
      <c r="E22" s="43">
        <v>2299</v>
      </c>
    </row>
    <row r="23" spans="2:5" ht="21.75" customHeight="1">
      <c r="B23" s="15" t="s">
        <v>36</v>
      </c>
      <c r="C23" s="39" t="s">
        <v>11</v>
      </c>
      <c r="D23" s="43">
        <v>7258</v>
      </c>
      <c r="E23" s="43">
        <v>4409</v>
      </c>
    </row>
    <row r="24" spans="2:5" ht="21.75" customHeight="1">
      <c r="B24" s="15" t="s">
        <v>37</v>
      </c>
      <c r="C24" s="39" t="s">
        <v>12</v>
      </c>
      <c r="D24" s="43">
        <v>6063</v>
      </c>
      <c r="E24" s="43">
        <v>3674</v>
      </c>
    </row>
    <row r="25" spans="2:5" ht="21.75" customHeight="1">
      <c r="B25" s="15" t="s">
        <v>38</v>
      </c>
      <c r="C25" s="39" t="s">
        <v>13</v>
      </c>
      <c r="D25" s="43">
        <v>6947</v>
      </c>
      <c r="E25" s="43">
        <v>4220</v>
      </c>
    </row>
    <row r="26" spans="2:5" ht="21.75" customHeight="1">
      <c r="B26" s="15" t="s">
        <v>39</v>
      </c>
      <c r="C26" s="39" t="s">
        <v>14</v>
      </c>
      <c r="D26" s="43">
        <v>3784</v>
      </c>
      <c r="E26" s="43">
        <v>2299</v>
      </c>
    </row>
    <row r="27" spans="2:5" ht="21.75" customHeight="1">
      <c r="B27" s="15" t="s">
        <v>40</v>
      </c>
      <c r="C27" s="39" t="s">
        <v>15</v>
      </c>
      <c r="D27" s="43">
        <v>5193</v>
      </c>
      <c r="E27" s="43">
        <v>3152</v>
      </c>
    </row>
    <row r="28" spans="2:5" ht="21.75" customHeight="1">
      <c r="B28" s="15" t="s">
        <v>41</v>
      </c>
      <c r="C28" s="39" t="s">
        <v>62</v>
      </c>
      <c r="D28" s="43">
        <v>9436</v>
      </c>
      <c r="E28" s="43">
        <v>5898</v>
      </c>
    </row>
    <row r="29" spans="2:5" ht="21.75" customHeight="1">
      <c r="B29" s="15" t="s">
        <v>42</v>
      </c>
      <c r="C29" s="39" t="s">
        <v>17</v>
      </c>
      <c r="D29" s="43">
        <v>7230</v>
      </c>
      <c r="E29" s="43">
        <v>4391</v>
      </c>
    </row>
    <row r="30" spans="2:5" ht="21.75" customHeight="1">
      <c r="B30" s="15" t="s">
        <v>43</v>
      </c>
      <c r="C30" s="7" t="s">
        <v>63</v>
      </c>
      <c r="D30" s="45">
        <v>7247</v>
      </c>
      <c r="E30" s="45">
        <v>4560</v>
      </c>
    </row>
    <row r="31" spans="2:5" ht="21.75" customHeight="1">
      <c r="B31" s="16" t="s">
        <v>44</v>
      </c>
      <c r="C31" s="7" t="s">
        <v>64</v>
      </c>
      <c r="D31" s="27">
        <v>18276</v>
      </c>
      <c r="E31" s="27">
        <v>11047</v>
      </c>
    </row>
    <row r="32" spans="2:5" ht="28.5" customHeight="1" thickBot="1">
      <c r="B32" s="17" t="s">
        <v>45</v>
      </c>
      <c r="C32" s="7" t="s">
        <v>48</v>
      </c>
      <c r="D32" s="27">
        <v>17381</v>
      </c>
      <c r="E32" s="27">
        <v>10186</v>
      </c>
    </row>
    <row r="33" spans="2:5" ht="21.75" customHeight="1" thickBot="1">
      <c r="B33" s="18" t="s">
        <v>19</v>
      </c>
      <c r="C33" s="19"/>
      <c r="D33" s="28">
        <f>SUM(D11:D32)</f>
        <v>155104</v>
      </c>
      <c r="E33" s="28">
        <f>SUM(E11:E32)</f>
        <v>94601</v>
      </c>
    </row>
    <row r="34" spans="2:4" ht="21.75" customHeight="1" hidden="1" thickBot="1">
      <c r="B34" s="22"/>
      <c r="C34" s="23" t="s">
        <v>20</v>
      </c>
      <c r="D34" s="24"/>
    </row>
    <row r="35" spans="2:4" ht="21.75" customHeight="1" hidden="1" thickBot="1">
      <c r="B35" s="25" t="s">
        <v>21</v>
      </c>
      <c r="C35" s="19"/>
      <c r="D35" s="26">
        <f>D33+D34</f>
        <v>155104</v>
      </c>
    </row>
    <row r="36" spans="2:4" ht="24.75" customHeight="1">
      <c r="B36" s="8"/>
      <c r="C36" s="8"/>
      <c r="D36" s="8"/>
    </row>
  </sheetData>
  <sheetProtection/>
  <mergeCells count="8">
    <mergeCell ref="D1:E1"/>
    <mergeCell ref="D2:E2"/>
    <mergeCell ref="B4:E4"/>
    <mergeCell ref="L4:N4"/>
    <mergeCell ref="D6:E6"/>
    <mergeCell ref="B8:B9"/>
    <mergeCell ref="C8:C9"/>
    <mergeCell ref="D8:E8"/>
  </mergeCells>
  <printOptions/>
  <pageMargins left="0.9448818897637796" right="0.3937007874015748" top="0.7874015748031497" bottom="0.3937007874015748" header="0" footer="0.31496062992125984"/>
  <pageSetup blackAndWhite="1" firstPageNumber="525" useFirstPageNumber="1" horizontalDpi="600" verticalDpi="600" orientation="portrait" paperSize="9" scale="8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L3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9.00390625" style="96" customWidth="1"/>
    <col min="2" max="2" width="4.875" style="96" customWidth="1"/>
    <col min="3" max="3" width="28.875" style="96" customWidth="1"/>
    <col min="4" max="4" width="8.625" style="96" hidden="1" customWidth="1"/>
    <col min="5" max="5" width="0" style="96" hidden="1" customWidth="1"/>
    <col min="6" max="6" width="11.375" style="96" hidden="1" customWidth="1"/>
    <col min="7" max="7" width="0" style="96" hidden="1" customWidth="1"/>
    <col min="8" max="8" width="8.25390625" style="96" hidden="1" customWidth="1"/>
    <col min="9" max="9" width="11.625" style="96" hidden="1" customWidth="1"/>
    <col min="10" max="10" width="21.625" style="96" customWidth="1"/>
    <col min="11" max="11" width="17.75390625" style="96" customWidth="1"/>
    <col min="12" max="16384" width="9.00390625" style="96" customWidth="1"/>
  </cols>
  <sheetData>
    <row r="2" spans="10:12" ht="18.75">
      <c r="J2" s="212" t="s">
        <v>58</v>
      </c>
      <c r="K2" s="212"/>
      <c r="L2" s="8"/>
    </row>
    <row r="3" spans="10:12" ht="18.75">
      <c r="J3" s="212" t="s">
        <v>109</v>
      </c>
      <c r="K3" s="212"/>
      <c r="L3" s="8"/>
    </row>
    <row r="4" spans="2:11" ht="82.5" customHeight="1">
      <c r="B4" s="205" t="s">
        <v>90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0:11" ht="34.5" customHeight="1" thickBot="1">
      <c r="J5" s="97"/>
      <c r="K5" s="97" t="s">
        <v>91</v>
      </c>
    </row>
    <row r="6" spans="2:11" ht="27.75" customHeight="1" thickBot="1">
      <c r="B6" s="206" t="s">
        <v>46</v>
      </c>
      <c r="C6" s="208" t="s">
        <v>50</v>
      </c>
      <c r="D6" s="105" t="s">
        <v>92</v>
      </c>
      <c r="E6" s="105"/>
      <c r="F6" s="105"/>
      <c r="G6" s="105"/>
      <c r="H6" s="105"/>
      <c r="I6" s="105"/>
      <c r="J6" s="210" t="s">
        <v>51</v>
      </c>
      <c r="K6" s="211"/>
    </row>
    <row r="7" spans="2:11" ht="39" customHeight="1" thickBot="1">
      <c r="B7" s="207"/>
      <c r="C7" s="209"/>
      <c r="D7" s="111">
        <v>211</v>
      </c>
      <c r="E7" s="111">
        <v>213</v>
      </c>
      <c r="F7" s="111" t="s">
        <v>93</v>
      </c>
      <c r="G7" s="111" t="s">
        <v>94</v>
      </c>
      <c r="H7" s="111" t="s">
        <v>95</v>
      </c>
      <c r="I7" s="112" t="s">
        <v>96</v>
      </c>
      <c r="J7" s="113" t="s">
        <v>66</v>
      </c>
      <c r="K7" s="114" t="s">
        <v>67</v>
      </c>
    </row>
    <row r="8" spans="2:11" ht="19.5" customHeight="1" thickBot="1">
      <c r="B8" s="115">
        <v>1</v>
      </c>
      <c r="C8" s="116">
        <v>2</v>
      </c>
      <c r="D8" s="117">
        <v>3</v>
      </c>
      <c r="E8" s="117">
        <v>4</v>
      </c>
      <c r="F8" s="117">
        <v>5</v>
      </c>
      <c r="G8" s="117">
        <v>6</v>
      </c>
      <c r="H8" s="117">
        <v>7</v>
      </c>
      <c r="I8" s="118">
        <v>8</v>
      </c>
      <c r="J8" s="119">
        <v>3</v>
      </c>
      <c r="K8" s="120">
        <v>3</v>
      </c>
    </row>
    <row r="9" spans="2:11" ht="15.75">
      <c r="B9" s="121">
        <v>1</v>
      </c>
      <c r="C9" s="122" t="s">
        <v>0</v>
      </c>
      <c r="D9" s="123">
        <f>F9/1.302</f>
        <v>3561</v>
      </c>
      <c r="E9" s="123">
        <f>F9-D9</f>
        <v>1076</v>
      </c>
      <c r="F9" s="123">
        <v>4637</v>
      </c>
      <c r="G9" s="123">
        <v>532</v>
      </c>
      <c r="H9" s="123">
        <v>161</v>
      </c>
      <c r="I9" s="124">
        <f>G9+H9</f>
        <v>693</v>
      </c>
      <c r="J9" s="125">
        <v>251</v>
      </c>
      <c r="K9" s="126">
        <v>251</v>
      </c>
    </row>
    <row r="10" spans="2:11" ht="15.75">
      <c r="B10" s="127">
        <v>2</v>
      </c>
      <c r="C10" s="128" t="s">
        <v>1</v>
      </c>
      <c r="D10" s="129">
        <f aca="true" t="shared" si="0" ref="D10:D30">F10/1.302</f>
        <v>6551</v>
      </c>
      <c r="E10" s="129">
        <f aca="true" t="shared" si="1" ref="E10:E30">F10-D10</f>
        <v>1979</v>
      </c>
      <c r="F10" s="129">
        <v>8530</v>
      </c>
      <c r="G10" s="129">
        <v>979</v>
      </c>
      <c r="H10" s="129">
        <v>296</v>
      </c>
      <c r="I10" s="130">
        <f aca="true" t="shared" si="2" ref="I10:I30">G10+H10</f>
        <v>1275</v>
      </c>
      <c r="J10" s="131">
        <v>342</v>
      </c>
      <c r="K10" s="132">
        <v>342</v>
      </c>
    </row>
    <row r="11" spans="2:11" ht="15.75">
      <c r="B11" s="127">
        <v>3</v>
      </c>
      <c r="C11" s="128" t="s">
        <v>75</v>
      </c>
      <c r="D11" s="129">
        <f t="shared" si="0"/>
        <v>1333</v>
      </c>
      <c r="E11" s="129">
        <f t="shared" si="1"/>
        <v>403</v>
      </c>
      <c r="F11" s="129">
        <v>1736</v>
      </c>
      <c r="G11" s="129">
        <v>199</v>
      </c>
      <c r="H11" s="129">
        <v>60</v>
      </c>
      <c r="I11" s="130">
        <f t="shared" si="2"/>
        <v>259</v>
      </c>
      <c r="J11" s="131">
        <v>91</v>
      </c>
      <c r="K11" s="132">
        <v>91</v>
      </c>
    </row>
    <row r="12" spans="2:11" ht="15.75">
      <c r="B12" s="127">
        <v>4</v>
      </c>
      <c r="C12" s="128" t="s">
        <v>97</v>
      </c>
      <c r="D12" s="129">
        <f t="shared" si="0"/>
        <v>3382</v>
      </c>
      <c r="E12" s="129">
        <f t="shared" si="1"/>
        <v>1021</v>
      </c>
      <c r="F12" s="129">
        <v>4403</v>
      </c>
      <c r="G12" s="129">
        <v>505</v>
      </c>
      <c r="H12" s="129">
        <v>153</v>
      </c>
      <c r="I12" s="130">
        <f t="shared" si="2"/>
        <v>658</v>
      </c>
      <c r="J12" s="131">
        <v>319</v>
      </c>
      <c r="K12" s="132">
        <v>319</v>
      </c>
    </row>
    <row r="13" spans="2:11" ht="15.75">
      <c r="B13" s="127">
        <v>5</v>
      </c>
      <c r="C13" s="128" t="s">
        <v>3</v>
      </c>
      <c r="D13" s="129">
        <f t="shared" si="0"/>
        <v>1527</v>
      </c>
      <c r="E13" s="129">
        <f t="shared" si="1"/>
        <v>461</v>
      </c>
      <c r="F13" s="129">
        <v>1988</v>
      </c>
      <c r="G13" s="129">
        <v>228</v>
      </c>
      <c r="H13" s="129">
        <v>69</v>
      </c>
      <c r="I13" s="130">
        <f t="shared" si="2"/>
        <v>297</v>
      </c>
      <c r="J13" s="131">
        <v>137</v>
      </c>
      <c r="K13" s="132">
        <v>137</v>
      </c>
    </row>
    <row r="14" spans="2:11" ht="15.75">
      <c r="B14" s="127">
        <v>6</v>
      </c>
      <c r="C14" s="128" t="s">
        <v>4</v>
      </c>
      <c r="D14" s="129">
        <f t="shared" si="0"/>
        <v>1996</v>
      </c>
      <c r="E14" s="129">
        <f t="shared" si="1"/>
        <v>603</v>
      </c>
      <c r="F14" s="129">
        <v>2599</v>
      </c>
      <c r="G14" s="129">
        <v>298</v>
      </c>
      <c r="H14" s="129">
        <v>90</v>
      </c>
      <c r="I14" s="130">
        <f t="shared" si="2"/>
        <v>388</v>
      </c>
      <c r="J14" s="131">
        <v>125</v>
      </c>
      <c r="K14" s="132">
        <v>125</v>
      </c>
    </row>
    <row r="15" spans="2:11" ht="15.75">
      <c r="B15" s="127">
        <v>7</v>
      </c>
      <c r="C15" s="128" t="s">
        <v>5</v>
      </c>
      <c r="D15" s="129">
        <f t="shared" si="0"/>
        <v>1799</v>
      </c>
      <c r="E15" s="129">
        <f t="shared" si="1"/>
        <v>543</v>
      </c>
      <c r="F15" s="129">
        <v>2342</v>
      </c>
      <c r="G15" s="129">
        <v>269</v>
      </c>
      <c r="H15" s="129">
        <v>81</v>
      </c>
      <c r="I15" s="130">
        <f t="shared" si="2"/>
        <v>350</v>
      </c>
      <c r="J15" s="131">
        <v>160</v>
      </c>
      <c r="K15" s="132">
        <v>160</v>
      </c>
    </row>
    <row r="16" spans="2:11" ht="15.75">
      <c r="B16" s="127">
        <v>8</v>
      </c>
      <c r="C16" s="128" t="s">
        <v>6</v>
      </c>
      <c r="D16" s="129">
        <f t="shared" si="0"/>
        <v>1551</v>
      </c>
      <c r="E16" s="129">
        <f t="shared" si="1"/>
        <v>469</v>
      </c>
      <c r="F16" s="129">
        <v>2020</v>
      </c>
      <c r="G16" s="129">
        <v>232</v>
      </c>
      <c r="H16" s="129">
        <v>70</v>
      </c>
      <c r="I16" s="130">
        <f t="shared" si="2"/>
        <v>302</v>
      </c>
      <c r="J16" s="131">
        <v>91</v>
      </c>
      <c r="K16" s="132">
        <v>91</v>
      </c>
    </row>
    <row r="17" spans="2:11" ht="15.75">
      <c r="B17" s="127">
        <v>9</v>
      </c>
      <c r="C17" s="128" t="s">
        <v>7</v>
      </c>
      <c r="D17" s="129">
        <f t="shared" si="0"/>
        <v>2103</v>
      </c>
      <c r="E17" s="129">
        <f t="shared" si="1"/>
        <v>635</v>
      </c>
      <c r="F17" s="129">
        <v>2738</v>
      </c>
      <c r="G17" s="129">
        <v>314</v>
      </c>
      <c r="H17" s="129">
        <v>95</v>
      </c>
      <c r="I17" s="130">
        <f t="shared" si="2"/>
        <v>409</v>
      </c>
      <c r="J17" s="131">
        <v>160</v>
      </c>
      <c r="K17" s="132">
        <v>160</v>
      </c>
    </row>
    <row r="18" spans="2:11" ht="15.75">
      <c r="B18" s="127">
        <v>10</v>
      </c>
      <c r="C18" s="128" t="s">
        <v>8</v>
      </c>
      <c r="D18" s="129">
        <f t="shared" si="0"/>
        <v>1037</v>
      </c>
      <c r="E18" s="129">
        <f t="shared" si="1"/>
        <v>313</v>
      </c>
      <c r="F18" s="129">
        <v>1350</v>
      </c>
      <c r="G18" s="129">
        <v>155</v>
      </c>
      <c r="H18" s="129">
        <v>47</v>
      </c>
      <c r="I18" s="130">
        <f t="shared" si="2"/>
        <v>202</v>
      </c>
      <c r="J18" s="131">
        <v>68</v>
      </c>
      <c r="K18" s="132">
        <v>68</v>
      </c>
    </row>
    <row r="19" spans="2:11" ht="15.75">
      <c r="B19" s="127">
        <v>11</v>
      </c>
      <c r="C19" s="128" t="s">
        <v>9</v>
      </c>
      <c r="D19" s="129">
        <f t="shared" si="0"/>
        <v>2703</v>
      </c>
      <c r="E19" s="129">
        <f t="shared" si="1"/>
        <v>816</v>
      </c>
      <c r="F19" s="129">
        <v>3519</v>
      </c>
      <c r="G19" s="129">
        <v>404</v>
      </c>
      <c r="H19" s="129">
        <v>122</v>
      </c>
      <c r="I19" s="130">
        <f t="shared" si="2"/>
        <v>526</v>
      </c>
      <c r="J19" s="131">
        <v>148</v>
      </c>
      <c r="K19" s="132">
        <v>148</v>
      </c>
    </row>
    <row r="20" spans="2:11" ht="15.75">
      <c r="B20" s="127">
        <v>12</v>
      </c>
      <c r="C20" s="128" t="s">
        <v>10</v>
      </c>
      <c r="D20" s="129">
        <f t="shared" si="0"/>
        <v>1025</v>
      </c>
      <c r="E20" s="129">
        <f t="shared" si="1"/>
        <v>309</v>
      </c>
      <c r="F20" s="129">
        <v>1334</v>
      </c>
      <c r="G20" s="129">
        <v>153</v>
      </c>
      <c r="H20" s="129">
        <v>46</v>
      </c>
      <c r="I20" s="130">
        <f t="shared" si="2"/>
        <v>199</v>
      </c>
      <c r="J20" s="131">
        <v>68</v>
      </c>
      <c r="K20" s="132">
        <v>68</v>
      </c>
    </row>
    <row r="21" spans="2:11" ht="15.75">
      <c r="B21" s="127">
        <v>13</v>
      </c>
      <c r="C21" s="128" t="s">
        <v>11</v>
      </c>
      <c r="D21" s="129">
        <f t="shared" si="0"/>
        <v>2414</v>
      </c>
      <c r="E21" s="129">
        <f t="shared" si="1"/>
        <v>729</v>
      </c>
      <c r="F21" s="129">
        <v>3143</v>
      </c>
      <c r="G21" s="129">
        <v>361</v>
      </c>
      <c r="H21" s="129">
        <v>109</v>
      </c>
      <c r="I21" s="130">
        <f t="shared" si="2"/>
        <v>470</v>
      </c>
      <c r="J21" s="131">
        <v>137</v>
      </c>
      <c r="K21" s="132">
        <v>137</v>
      </c>
    </row>
    <row r="22" spans="2:11" ht="15.75">
      <c r="B22" s="127">
        <v>14</v>
      </c>
      <c r="C22" s="128" t="s">
        <v>12</v>
      </c>
      <c r="D22" s="129">
        <f t="shared" si="0"/>
        <v>1716</v>
      </c>
      <c r="E22" s="129">
        <f t="shared" si="1"/>
        <v>518</v>
      </c>
      <c r="F22" s="129">
        <v>2234</v>
      </c>
      <c r="G22" s="129">
        <v>256</v>
      </c>
      <c r="H22" s="129">
        <v>77</v>
      </c>
      <c r="I22" s="130">
        <f t="shared" si="2"/>
        <v>333</v>
      </c>
      <c r="J22" s="131">
        <v>103</v>
      </c>
      <c r="K22" s="132">
        <v>103</v>
      </c>
    </row>
    <row r="23" spans="2:11" ht="15.75">
      <c r="B23" s="127">
        <v>15</v>
      </c>
      <c r="C23" s="128" t="s">
        <v>13</v>
      </c>
      <c r="D23" s="129">
        <f t="shared" si="0"/>
        <v>1949</v>
      </c>
      <c r="E23" s="129">
        <f t="shared" si="1"/>
        <v>589</v>
      </c>
      <c r="F23" s="129">
        <v>2538</v>
      </c>
      <c r="G23" s="129">
        <v>291</v>
      </c>
      <c r="H23" s="129">
        <v>88</v>
      </c>
      <c r="I23" s="130">
        <f t="shared" si="2"/>
        <v>379</v>
      </c>
      <c r="J23" s="131">
        <v>137</v>
      </c>
      <c r="K23" s="132">
        <v>137</v>
      </c>
    </row>
    <row r="24" spans="2:11" ht="15.75">
      <c r="B24" s="127">
        <v>16</v>
      </c>
      <c r="C24" s="128" t="s">
        <v>98</v>
      </c>
      <c r="D24" s="129">
        <f t="shared" si="0"/>
        <v>1551</v>
      </c>
      <c r="E24" s="129">
        <f t="shared" si="1"/>
        <v>468</v>
      </c>
      <c r="F24" s="129">
        <v>2019</v>
      </c>
      <c r="G24" s="129">
        <v>232</v>
      </c>
      <c r="H24" s="129">
        <v>70</v>
      </c>
      <c r="I24" s="130">
        <f t="shared" si="2"/>
        <v>302</v>
      </c>
      <c r="J24" s="131">
        <v>114</v>
      </c>
      <c r="K24" s="132">
        <v>114</v>
      </c>
    </row>
    <row r="25" spans="2:11" ht="15.75">
      <c r="B25" s="127">
        <v>17</v>
      </c>
      <c r="C25" s="128" t="s">
        <v>15</v>
      </c>
      <c r="D25" s="129">
        <f t="shared" si="0"/>
        <v>1972</v>
      </c>
      <c r="E25" s="129">
        <f t="shared" si="1"/>
        <v>596</v>
      </c>
      <c r="F25" s="129">
        <v>2568</v>
      </c>
      <c r="G25" s="129">
        <v>295</v>
      </c>
      <c r="H25" s="129">
        <v>89</v>
      </c>
      <c r="I25" s="130">
        <f t="shared" si="2"/>
        <v>384</v>
      </c>
      <c r="J25" s="131">
        <v>114</v>
      </c>
      <c r="K25" s="132">
        <v>114</v>
      </c>
    </row>
    <row r="26" spans="2:11" ht="15.75">
      <c r="B26" s="127">
        <v>18</v>
      </c>
      <c r="C26" s="128" t="s">
        <v>16</v>
      </c>
      <c r="D26" s="129">
        <f t="shared" si="0"/>
        <v>4793</v>
      </c>
      <c r="E26" s="129">
        <f t="shared" si="1"/>
        <v>1447</v>
      </c>
      <c r="F26" s="129">
        <v>6240</v>
      </c>
      <c r="G26" s="129">
        <v>716</v>
      </c>
      <c r="H26" s="129">
        <v>216</v>
      </c>
      <c r="I26" s="130">
        <f t="shared" si="2"/>
        <v>932</v>
      </c>
      <c r="J26" s="131">
        <v>296</v>
      </c>
      <c r="K26" s="132">
        <v>296</v>
      </c>
    </row>
    <row r="27" spans="2:11" ht="15.75">
      <c r="B27" s="127">
        <v>19</v>
      </c>
      <c r="C27" s="128" t="s">
        <v>17</v>
      </c>
      <c r="D27" s="129">
        <f t="shared" si="0"/>
        <v>3058</v>
      </c>
      <c r="E27" s="129">
        <f t="shared" si="1"/>
        <v>924</v>
      </c>
      <c r="F27" s="129">
        <v>3982</v>
      </c>
      <c r="G27" s="129">
        <v>457</v>
      </c>
      <c r="H27" s="129">
        <v>138</v>
      </c>
      <c r="I27" s="130">
        <f t="shared" si="2"/>
        <v>595</v>
      </c>
      <c r="J27" s="131">
        <v>274</v>
      </c>
      <c r="K27" s="132">
        <v>274</v>
      </c>
    </row>
    <row r="28" spans="2:11" ht="15.75">
      <c r="B28" s="127">
        <v>20</v>
      </c>
      <c r="C28" s="128" t="s">
        <v>18</v>
      </c>
      <c r="D28" s="129">
        <f t="shared" si="0"/>
        <v>15267</v>
      </c>
      <c r="E28" s="129">
        <f t="shared" si="1"/>
        <v>4610</v>
      </c>
      <c r="F28" s="129">
        <v>19877</v>
      </c>
      <c r="G28" s="129">
        <v>2281</v>
      </c>
      <c r="H28" s="129">
        <v>689</v>
      </c>
      <c r="I28" s="130">
        <f t="shared" si="2"/>
        <v>2970</v>
      </c>
      <c r="J28" s="131">
        <v>1652</v>
      </c>
      <c r="K28" s="132">
        <v>1652</v>
      </c>
    </row>
    <row r="29" spans="2:11" ht="15.75">
      <c r="B29" s="127">
        <v>21</v>
      </c>
      <c r="C29" s="128" t="s">
        <v>64</v>
      </c>
      <c r="D29" s="129">
        <f>F29/1.302</f>
        <v>5571</v>
      </c>
      <c r="E29" s="129">
        <f>F29-D29</f>
        <v>1683</v>
      </c>
      <c r="F29" s="129">
        <v>7254</v>
      </c>
      <c r="G29" s="129">
        <v>832</v>
      </c>
      <c r="H29" s="129">
        <v>251</v>
      </c>
      <c r="I29" s="130">
        <f>G29+H29</f>
        <v>1083</v>
      </c>
      <c r="J29" s="131">
        <v>433</v>
      </c>
      <c r="K29" s="132">
        <v>433</v>
      </c>
    </row>
    <row r="30" spans="2:11" ht="16.5" thickBot="1">
      <c r="B30" s="133">
        <v>22</v>
      </c>
      <c r="C30" s="134" t="s">
        <v>48</v>
      </c>
      <c r="D30" s="135">
        <f t="shared" si="0"/>
        <v>11802</v>
      </c>
      <c r="E30" s="135">
        <f t="shared" si="1"/>
        <v>3564</v>
      </c>
      <c r="F30" s="135">
        <v>15366</v>
      </c>
      <c r="G30" s="135">
        <v>1764</v>
      </c>
      <c r="H30" s="135">
        <v>533</v>
      </c>
      <c r="I30" s="136">
        <f t="shared" si="2"/>
        <v>2297</v>
      </c>
      <c r="J30" s="137">
        <v>1060</v>
      </c>
      <c r="K30" s="138">
        <v>1060</v>
      </c>
    </row>
    <row r="31" spans="2:11" ht="18.75" customHeight="1" thickBot="1">
      <c r="B31" s="106"/>
      <c r="C31" s="107" t="s">
        <v>99</v>
      </c>
      <c r="D31" s="108">
        <f aca="true" t="shared" si="3" ref="D31:J31">SUM(D9:D30)</f>
        <v>78661</v>
      </c>
      <c r="E31" s="108">
        <f t="shared" si="3"/>
        <v>23756</v>
      </c>
      <c r="F31" s="108">
        <f t="shared" si="3"/>
        <v>102417</v>
      </c>
      <c r="G31" s="108">
        <f t="shared" si="3"/>
        <v>11753</v>
      </c>
      <c r="H31" s="108">
        <f t="shared" si="3"/>
        <v>3550</v>
      </c>
      <c r="I31" s="108">
        <f t="shared" si="3"/>
        <v>15303</v>
      </c>
      <c r="J31" s="109">
        <f t="shared" si="3"/>
        <v>6280</v>
      </c>
      <c r="K31" s="110">
        <f>SUM(K9:K30)</f>
        <v>6280</v>
      </c>
    </row>
    <row r="32" spans="2:10" ht="16.5" hidden="1" thickBot="1">
      <c r="B32" s="98"/>
      <c r="C32" s="99" t="s">
        <v>100</v>
      </c>
      <c r="D32" s="100">
        <f>F32/1.302</f>
        <v>1803</v>
      </c>
      <c r="E32" s="100">
        <f>F32-D32</f>
        <v>544</v>
      </c>
      <c r="F32" s="100">
        <v>2347</v>
      </c>
      <c r="G32" s="100">
        <f>I32/1.302</f>
        <v>269</v>
      </c>
      <c r="H32" s="100">
        <f>I32-G32</f>
        <v>81</v>
      </c>
      <c r="I32" s="100">
        <v>350</v>
      </c>
      <c r="J32" s="101">
        <v>2297</v>
      </c>
    </row>
    <row r="33" spans="2:10" ht="13.5" customHeight="1" hidden="1">
      <c r="B33" s="102"/>
      <c r="C33" s="103" t="s">
        <v>101</v>
      </c>
      <c r="D33" s="104">
        <f>D31+D32</f>
        <v>80464</v>
      </c>
      <c r="E33" s="104">
        <f aca="true" t="shared" si="4" ref="E33:J33">E31+E32</f>
        <v>24300</v>
      </c>
      <c r="F33" s="104">
        <f t="shared" si="4"/>
        <v>104764</v>
      </c>
      <c r="G33" s="104">
        <f t="shared" si="4"/>
        <v>12022</v>
      </c>
      <c r="H33" s="104">
        <f t="shared" si="4"/>
        <v>3631</v>
      </c>
      <c r="I33" s="104">
        <f t="shared" si="4"/>
        <v>15653</v>
      </c>
      <c r="J33" s="104">
        <f t="shared" si="4"/>
        <v>8577</v>
      </c>
    </row>
  </sheetData>
  <sheetProtection/>
  <mergeCells count="6">
    <mergeCell ref="B4:K4"/>
    <mergeCell ref="B6:B7"/>
    <mergeCell ref="C6:C7"/>
    <mergeCell ref="J6:K6"/>
    <mergeCell ref="J3:K3"/>
    <mergeCell ref="J2:K2"/>
  </mergeCells>
  <printOptions/>
  <pageMargins left="0.7086614173228347" right="0.7086614173228347" top="0.7480314960629921" bottom="0.7480314960629921" header="0.31496062992125984" footer="0.31496062992125984"/>
  <pageSetup firstPageNumber="526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Бюджетный отдел</dc:title>
  <dc:subject/>
  <dc:creator>Полунин Вячеслав Витальевич</dc:creator>
  <cp:keywords/>
  <dc:description/>
  <cp:lastModifiedBy>Борох Оксана Николаевна</cp:lastModifiedBy>
  <cp:lastPrinted>2016-11-18T07:39:43Z</cp:lastPrinted>
  <dcterms:created xsi:type="dcterms:W3CDTF">1997-10-14T11:56:51Z</dcterms:created>
  <dcterms:modified xsi:type="dcterms:W3CDTF">2016-11-18T08:55:56Z</dcterms:modified>
  <cp:category/>
  <cp:version/>
  <cp:contentType/>
  <cp:contentStatus/>
</cp:coreProperties>
</file>