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402A\Крючкова М.А\2017 год\Проектная деятельность 2017\Проект - рейтинг\Контрольные точки  по квартальным формам\межбюджетные трансферты\"/>
    </mc:Choice>
  </mc:AlternateContent>
  <bookViews>
    <workbookView xWindow="120" yWindow="120" windowWidth="9720" windowHeight="7320" tabRatio="601"/>
  </bookViews>
  <sheets>
    <sheet name="2017" sheetId="1" r:id="rId1"/>
  </sheets>
  <definedNames>
    <definedName name="_xlnm._FilterDatabase" localSheetId="0" hidden="1">'2017'!$A$9:$AZ$218</definedName>
    <definedName name="APPT" localSheetId="0">'2017'!#REF!</definedName>
    <definedName name="FIO" localSheetId="0">'2017'!#REF!</definedName>
    <definedName name="SIGN" localSheetId="0">'2017'!#REF!</definedName>
    <definedName name="Z_45637F28_F07F_4C27_ABC7_92DA9C9322DC_.wvu.PrintTitles" localSheetId="0" hidden="1">'2017'!$10:$11</definedName>
    <definedName name="Z_45637F28_F07F_4C27_ABC7_92DA9C9322DC_.wvu.Rows" localSheetId="0" hidden="1">'2017'!#REF!,'2017'!$182:$183</definedName>
    <definedName name="_xlnm.Print_Titles" localSheetId="0">'2017'!$10:$11</definedName>
    <definedName name="_xlnm.Print_Area" localSheetId="0">'2017'!$A$1:$BA$218</definedName>
  </definedNames>
  <calcPr calcId="152511" fullPrecision="0"/>
  <customWorkbookViews>
    <customWorkbookView name="Вервейко Ирина Николаевна - Личное представление" guid="{45637F28-F07F-4C27-ABC7-92DA9C9322DC}" mergeInterval="0" personalView="1" maximized="1" xWindow="1" yWindow="1" windowWidth="1680" windowHeight="830" activeSheetId="1"/>
  </customWorkbookViews>
</workbook>
</file>

<file path=xl/calcChain.xml><?xml version="1.0" encoding="utf-8"?>
<calcChain xmlns="http://schemas.openxmlformats.org/spreadsheetml/2006/main">
  <c r="H200" i="1" l="1"/>
  <c r="H112" i="1"/>
  <c r="AE12" i="1" l="1"/>
  <c r="AU12" i="1"/>
  <c r="AS12" i="1"/>
  <c r="AQ12" i="1"/>
  <c r="AO12" i="1"/>
  <c r="AM12" i="1"/>
  <c r="AK12" i="1"/>
  <c r="AI12" i="1"/>
  <c r="AG12" i="1"/>
  <c r="AC12" i="1"/>
  <c r="AA12" i="1"/>
  <c r="Y12" i="1"/>
  <c r="W12" i="1"/>
  <c r="U12" i="1"/>
  <c r="S12" i="1"/>
  <c r="Q12" i="1"/>
  <c r="O12" i="1"/>
  <c r="M12" i="1"/>
  <c r="K12" i="1"/>
  <c r="J217" i="1" l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L189" i="1"/>
  <c r="N189" i="1"/>
  <c r="P189" i="1"/>
  <c r="R189" i="1"/>
  <c r="T189" i="1"/>
  <c r="V189" i="1"/>
  <c r="X189" i="1"/>
  <c r="Z189" i="1"/>
  <c r="AB189" i="1"/>
  <c r="AD189" i="1"/>
  <c r="AF189" i="1"/>
  <c r="AH189" i="1"/>
  <c r="AJ189" i="1"/>
  <c r="AL189" i="1"/>
  <c r="AN189" i="1"/>
  <c r="AP189" i="1"/>
  <c r="AR189" i="1"/>
  <c r="AT189" i="1"/>
  <c r="AV189" i="1"/>
  <c r="AX189" i="1"/>
  <c r="AZ189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K196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K193" i="1"/>
  <c r="K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M183" i="1"/>
  <c r="L167" i="1" l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K167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K160" i="1"/>
  <c r="L151" i="1" l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K151" i="1"/>
  <c r="L147" i="1" l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K147" i="1"/>
  <c r="L144" i="1" l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K14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M131" i="1"/>
  <c r="K131" i="1"/>
  <c r="AZ131" i="1"/>
  <c r="BA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O131" i="1"/>
  <c r="AZ117" i="1" l="1"/>
  <c r="AX117" i="1"/>
  <c r="AY117" i="1"/>
  <c r="AY200" i="1" s="1"/>
  <c r="BA117" i="1"/>
  <c r="BA200" i="1" s="1"/>
  <c r="AC4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M54" i="1"/>
  <c r="K54" i="1"/>
  <c r="K65" i="1"/>
  <c r="K80" i="1"/>
  <c r="I93" i="1"/>
  <c r="I107" i="1"/>
  <c r="I111" i="1"/>
  <c r="I110" i="1"/>
  <c r="I109" i="1"/>
  <c r="I70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K72" i="1"/>
  <c r="L69" i="1"/>
  <c r="M69" i="1"/>
  <c r="M68" i="1" s="1"/>
  <c r="N69" i="1"/>
  <c r="O69" i="1"/>
  <c r="P69" i="1"/>
  <c r="Q69" i="1"/>
  <c r="Q68" i="1" s="1"/>
  <c r="R69" i="1"/>
  <c r="S69" i="1"/>
  <c r="T69" i="1"/>
  <c r="U69" i="1"/>
  <c r="U68" i="1" s="1"/>
  <c r="V69" i="1"/>
  <c r="W69" i="1"/>
  <c r="X69" i="1"/>
  <c r="Y69" i="1"/>
  <c r="Y68" i="1" s="1"/>
  <c r="Z69" i="1"/>
  <c r="AA69" i="1"/>
  <c r="AB69" i="1"/>
  <c r="AC69" i="1"/>
  <c r="AC68" i="1" s="1"/>
  <c r="AD69" i="1"/>
  <c r="AE69" i="1"/>
  <c r="AF69" i="1"/>
  <c r="AG69" i="1"/>
  <c r="AG68" i="1" s="1"/>
  <c r="AH69" i="1"/>
  <c r="AI69" i="1"/>
  <c r="AJ69" i="1"/>
  <c r="AK69" i="1"/>
  <c r="AK68" i="1" s="1"/>
  <c r="AL69" i="1"/>
  <c r="AM69" i="1"/>
  <c r="AN69" i="1"/>
  <c r="AN68" i="1" s="1"/>
  <c r="AO69" i="1"/>
  <c r="AO68" i="1" s="1"/>
  <c r="AP69" i="1"/>
  <c r="AQ69" i="1"/>
  <c r="AR69" i="1"/>
  <c r="AS69" i="1"/>
  <c r="AS68" i="1" s="1"/>
  <c r="AT69" i="1"/>
  <c r="AU69" i="1"/>
  <c r="AV69" i="1"/>
  <c r="AW69" i="1"/>
  <c r="AW68" i="1" s="1"/>
  <c r="AX69" i="1"/>
  <c r="AY69" i="1"/>
  <c r="AZ69" i="1"/>
  <c r="BA69" i="1"/>
  <c r="BA68" i="1" s="1"/>
  <c r="K69" i="1"/>
  <c r="P68" i="1"/>
  <c r="X68" i="1"/>
  <c r="AF68" i="1"/>
  <c r="AV68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K14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K98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K101" i="1"/>
  <c r="L104" i="1"/>
  <c r="M104" i="1"/>
  <c r="N104" i="1"/>
  <c r="O104" i="1"/>
  <c r="K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Q104" i="1"/>
  <c r="AX68" i="1" l="1"/>
  <c r="AT68" i="1"/>
  <c r="AP68" i="1"/>
  <c r="AL68" i="1"/>
  <c r="AH68" i="1"/>
  <c r="AD68" i="1"/>
  <c r="Z68" i="1"/>
  <c r="V68" i="1"/>
  <c r="R68" i="1"/>
  <c r="N68" i="1"/>
  <c r="AZ68" i="1"/>
  <c r="AR68" i="1"/>
  <c r="AJ68" i="1"/>
  <c r="AB68" i="1"/>
  <c r="T68" i="1"/>
  <c r="L68" i="1"/>
  <c r="AW117" i="1"/>
  <c r="AW200" i="1" s="1"/>
  <c r="AV117" i="1"/>
  <c r="AY68" i="1"/>
  <c r="AU68" i="1"/>
  <c r="AQ68" i="1"/>
  <c r="AM68" i="1"/>
  <c r="AI68" i="1"/>
  <c r="AE68" i="1"/>
  <c r="AA68" i="1"/>
  <c r="W68" i="1"/>
  <c r="S68" i="1"/>
  <c r="O68" i="1"/>
  <c r="K68" i="1"/>
  <c r="BA86" i="1"/>
  <c r="AT117" i="1" l="1"/>
  <c r="AU117" i="1"/>
  <c r="AU200" i="1" s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K90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K44" i="1"/>
  <c r="L75" i="1"/>
  <c r="M75" i="1"/>
  <c r="N75" i="1"/>
  <c r="O75" i="1"/>
  <c r="P75" i="1"/>
  <c r="Q75" i="1"/>
  <c r="R75" i="1"/>
  <c r="S75" i="1"/>
  <c r="T75" i="1"/>
  <c r="U75" i="1"/>
  <c r="K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K29" i="1"/>
  <c r="I44" i="1" l="1"/>
  <c r="AS117" i="1"/>
  <c r="AS200" i="1" s="1"/>
  <c r="AR117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P117" i="1" l="1"/>
  <c r="AQ117" i="1"/>
  <c r="AQ200" i="1" s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J54" i="1"/>
  <c r="L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O117" i="1" l="1"/>
  <c r="AO200" i="1" s="1"/>
  <c r="AN117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K50" i="1"/>
  <c r="AL117" i="1" l="1"/>
  <c r="AM117" i="1"/>
  <c r="AM200" i="1" s="1"/>
  <c r="L24" i="1"/>
  <c r="L112" i="1" s="1"/>
  <c r="M24" i="1"/>
  <c r="M112" i="1" s="1"/>
  <c r="N24" i="1"/>
  <c r="N112" i="1" s="1"/>
  <c r="O24" i="1"/>
  <c r="O112" i="1" s="1"/>
  <c r="P24" i="1"/>
  <c r="P112" i="1" s="1"/>
  <c r="Q24" i="1"/>
  <c r="Q112" i="1" s="1"/>
  <c r="R24" i="1"/>
  <c r="R112" i="1" s="1"/>
  <c r="S24" i="1"/>
  <c r="S112" i="1" s="1"/>
  <c r="T24" i="1"/>
  <c r="T112" i="1" s="1"/>
  <c r="U24" i="1"/>
  <c r="U112" i="1" s="1"/>
  <c r="V24" i="1"/>
  <c r="V112" i="1" s="1"/>
  <c r="W24" i="1"/>
  <c r="W112" i="1" s="1"/>
  <c r="X24" i="1"/>
  <c r="X112" i="1" s="1"/>
  <c r="Y24" i="1"/>
  <c r="Y112" i="1" s="1"/>
  <c r="Z24" i="1"/>
  <c r="Z112" i="1" s="1"/>
  <c r="AA24" i="1"/>
  <c r="AA112" i="1" s="1"/>
  <c r="AB24" i="1"/>
  <c r="AB112" i="1" s="1"/>
  <c r="AC24" i="1"/>
  <c r="AC112" i="1" s="1"/>
  <c r="AD24" i="1"/>
  <c r="AD112" i="1" s="1"/>
  <c r="AE24" i="1"/>
  <c r="AE112" i="1" s="1"/>
  <c r="AF24" i="1"/>
  <c r="AF112" i="1" s="1"/>
  <c r="AG24" i="1"/>
  <c r="AG112" i="1" s="1"/>
  <c r="AH24" i="1"/>
  <c r="AH112" i="1" s="1"/>
  <c r="AI24" i="1"/>
  <c r="AI112" i="1" s="1"/>
  <c r="AJ24" i="1"/>
  <c r="AJ112" i="1" s="1"/>
  <c r="AK24" i="1"/>
  <c r="AK112" i="1" s="1"/>
  <c r="AL24" i="1"/>
  <c r="AL112" i="1" s="1"/>
  <c r="AM24" i="1"/>
  <c r="AM112" i="1" s="1"/>
  <c r="AN24" i="1"/>
  <c r="AN112" i="1" s="1"/>
  <c r="AO24" i="1"/>
  <c r="AO112" i="1" s="1"/>
  <c r="AP24" i="1"/>
  <c r="AP112" i="1" s="1"/>
  <c r="AQ24" i="1"/>
  <c r="AQ112" i="1" s="1"/>
  <c r="AR24" i="1"/>
  <c r="AR112" i="1" s="1"/>
  <c r="AS24" i="1"/>
  <c r="AS112" i="1" s="1"/>
  <c r="AT24" i="1"/>
  <c r="AT112" i="1" s="1"/>
  <c r="AU24" i="1"/>
  <c r="AU112" i="1" s="1"/>
  <c r="AV24" i="1"/>
  <c r="AW24" i="1"/>
  <c r="AW112" i="1" s="1"/>
  <c r="AW218" i="1" s="1"/>
  <c r="AX24" i="1"/>
  <c r="AX112" i="1" s="1"/>
  <c r="AY24" i="1"/>
  <c r="AY112" i="1" s="1"/>
  <c r="AY218" i="1" s="1"/>
  <c r="AZ24" i="1"/>
  <c r="AZ112" i="1" s="1"/>
  <c r="BA24" i="1"/>
  <c r="BA112" i="1" s="1"/>
  <c r="BA218" i="1" s="1"/>
  <c r="K24" i="1"/>
  <c r="K112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K19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0" i="1"/>
  <c r="I129" i="1"/>
  <c r="I128" i="1"/>
  <c r="I127" i="1"/>
  <c r="I126" i="1"/>
  <c r="I125" i="1"/>
  <c r="I123" i="1"/>
  <c r="I122" i="1"/>
  <c r="I121" i="1"/>
  <c r="I120" i="1"/>
  <c r="I119" i="1"/>
  <c r="I116" i="1"/>
  <c r="I115" i="1"/>
  <c r="I114" i="1"/>
  <c r="I113" i="1"/>
  <c r="I108" i="1"/>
  <c r="I106" i="1"/>
  <c r="I105" i="1"/>
  <c r="I103" i="1"/>
  <c r="I102" i="1"/>
  <c r="I100" i="1"/>
  <c r="I99" i="1"/>
  <c r="I97" i="1"/>
  <c r="I96" i="1"/>
  <c r="I95" i="1"/>
  <c r="I92" i="1"/>
  <c r="I91" i="1"/>
  <c r="I90" i="1" s="1"/>
  <c r="I89" i="1"/>
  <c r="I88" i="1"/>
  <c r="I87" i="1"/>
  <c r="I86" i="1"/>
  <c r="I85" i="1"/>
  <c r="I84" i="1"/>
  <c r="I83" i="1"/>
  <c r="I82" i="1"/>
  <c r="I81" i="1"/>
  <c r="I79" i="1"/>
  <c r="I78" i="1"/>
  <c r="I77" i="1"/>
  <c r="I76" i="1"/>
  <c r="I75" i="1"/>
  <c r="I74" i="1"/>
  <c r="I73" i="1"/>
  <c r="I71" i="1"/>
  <c r="I69" i="1" s="1"/>
  <c r="I67" i="1"/>
  <c r="I66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49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8" i="1"/>
  <c r="I17" i="1"/>
  <c r="I16" i="1"/>
  <c r="I15" i="1"/>
  <c r="I13" i="1"/>
  <c r="I19" i="1" l="1"/>
  <c r="I65" i="1"/>
  <c r="I94" i="1"/>
  <c r="AU218" i="1"/>
  <c r="AQ218" i="1"/>
  <c r="AM218" i="1"/>
  <c r="I54" i="1"/>
  <c r="I14" i="1"/>
  <c r="I50" i="1"/>
  <c r="I80" i="1"/>
  <c r="AS218" i="1"/>
  <c r="AO218" i="1"/>
  <c r="I217" i="1"/>
  <c r="I151" i="1"/>
  <c r="I135" i="1"/>
  <c r="I131" i="1"/>
  <c r="AJ117" i="1"/>
  <c r="AK117" i="1"/>
  <c r="AK200" i="1" s="1"/>
  <c r="AK218" i="1" s="1"/>
  <c r="I104" i="1"/>
  <c r="I101" i="1"/>
  <c r="I98" i="1"/>
  <c r="I72" i="1"/>
  <c r="I68" i="1" s="1"/>
  <c r="I24" i="1"/>
  <c r="H173" i="1"/>
  <c r="H174" i="1"/>
  <c r="H175" i="1"/>
  <c r="H176" i="1"/>
  <c r="H177" i="1"/>
  <c r="H178" i="1"/>
  <c r="H179" i="1"/>
  <c r="H180" i="1"/>
  <c r="H181" i="1"/>
  <c r="H182" i="1"/>
  <c r="H184" i="1"/>
  <c r="H185" i="1"/>
  <c r="H186" i="1"/>
  <c r="H187" i="1"/>
  <c r="H188" i="1"/>
  <c r="H190" i="1"/>
  <c r="H191" i="1"/>
  <c r="H192" i="1"/>
  <c r="H194" i="1"/>
  <c r="H195" i="1"/>
  <c r="H197" i="1"/>
  <c r="H198" i="1"/>
  <c r="H199" i="1"/>
  <c r="H171" i="1"/>
  <c r="H172" i="1"/>
  <c r="H170" i="1"/>
  <c r="H169" i="1"/>
  <c r="H168" i="1"/>
  <c r="H166" i="1"/>
  <c r="H165" i="1"/>
  <c r="H164" i="1"/>
  <c r="H163" i="1"/>
  <c r="H162" i="1"/>
  <c r="H161" i="1"/>
  <c r="H159" i="1"/>
  <c r="H158" i="1"/>
  <c r="H157" i="1"/>
  <c r="H156" i="1"/>
  <c r="H155" i="1"/>
  <c r="H154" i="1"/>
  <c r="H153" i="1"/>
  <c r="H152" i="1"/>
  <c r="H150" i="1"/>
  <c r="H149" i="1"/>
  <c r="H148" i="1"/>
  <c r="H146" i="1"/>
  <c r="H145" i="1"/>
  <c r="H143" i="1"/>
  <c r="H142" i="1"/>
  <c r="H141" i="1"/>
  <c r="H140" i="1"/>
  <c r="H139" i="1"/>
  <c r="H138" i="1"/>
  <c r="H137" i="1"/>
  <c r="H136" i="1"/>
  <c r="H134" i="1"/>
  <c r="H133" i="1"/>
  <c r="H132" i="1"/>
  <c r="H130" i="1"/>
  <c r="H129" i="1"/>
  <c r="H128" i="1"/>
  <c r="H127" i="1"/>
  <c r="H126" i="1"/>
  <c r="H125" i="1"/>
  <c r="H123" i="1"/>
  <c r="H122" i="1"/>
  <c r="H121" i="1"/>
  <c r="H120" i="1"/>
  <c r="H119" i="1"/>
  <c r="H114" i="1"/>
  <c r="H115" i="1"/>
  <c r="H116" i="1"/>
  <c r="H113" i="1"/>
  <c r="H91" i="1"/>
  <c r="H92" i="1"/>
  <c r="H13" i="1"/>
  <c r="H12" i="1"/>
  <c r="H218" i="1" s="1"/>
  <c r="I112" i="1" l="1"/>
  <c r="I12" i="1"/>
  <c r="H90" i="1"/>
  <c r="AI117" i="1"/>
  <c r="AI200" i="1" s="1"/>
  <c r="AI218" i="1" s="1"/>
  <c r="AH117" i="1"/>
  <c r="AF117" i="1" l="1"/>
  <c r="AG117" i="1"/>
  <c r="AG200" i="1" s="1"/>
  <c r="AG218" i="1" s="1"/>
  <c r="H49" i="1"/>
  <c r="H48" i="1"/>
  <c r="AE117" i="1" l="1"/>
  <c r="AE200" i="1" s="1"/>
  <c r="AE218" i="1" s="1"/>
  <c r="AD117" i="1"/>
  <c r="H210" i="1"/>
  <c r="AB117" i="1" l="1"/>
  <c r="AC117" i="1"/>
  <c r="AC200" i="1" s="1"/>
  <c r="AC218" i="1" s="1"/>
  <c r="H215" i="1"/>
  <c r="AA117" i="1" l="1"/>
  <c r="AA200" i="1" s="1"/>
  <c r="AA218" i="1" s="1"/>
  <c r="Z117" i="1"/>
  <c r="AV110" i="1"/>
  <c r="AV112" i="1" s="1"/>
  <c r="Y117" i="1" l="1"/>
  <c r="Y200" i="1" s="1"/>
  <c r="Y218" i="1" s="1"/>
  <c r="X117" i="1"/>
  <c r="H81" i="1"/>
  <c r="H214" i="1"/>
  <c r="V117" i="1" l="1"/>
  <c r="W117" i="1"/>
  <c r="W200" i="1" s="1"/>
  <c r="W218" i="1" s="1"/>
  <c r="H108" i="1"/>
  <c r="U117" i="1" l="1"/>
  <c r="U200" i="1" s="1"/>
  <c r="U218" i="1" s="1"/>
  <c r="T117" i="1"/>
  <c r="H73" i="1"/>
  <c r="J14" i="1"/>
  <c r="R117" i="1" l="1"/>
  <c r="S117" i="1"/>
  <c r="S200" i="1" s="1"/>
  <c r="S218" i="1" s="1"/>
  <c r="J131" i="1"/>
  <c r="L131" i="1"/>
  <c r="N131" i="1"/>
  <c r="Q117" i="1" l="1"/>
  <c r="Q200" i="1" s="1"/>
  <c r="Q218" i="1" s="1"/>
  <c r="P117" i="1"/>
  <c r="H111" i="1"/>
  <c r="H110" i="1"/>
  <c r="O117" i="1" l="1"/>
  <c r="O200" i="1" s="1"/>
  <c r="O218" i="1" s="1"/>
  <c r="N117" i="1"/>
  <c r="J80" i="1"/>
  <c r="J29" i="1"/>
  <c r="H41" i="1"/>
  <c r="H42" i="1"/>
  <c r="H33" i="1"/>
  <c r="M117" i="1" l="1"/>
  <c r="M200" i="1" s="1"/>
  <c r="M218" i="1" s="1"/>
  <c r="L117" i="1"/>
  <c r="H29" i="1"/>
  <c r="H201" i="1"/>
  <c r="J117" i="1" l="1"/>
  <c r="H118" i="1"/>
  <c r="H117" i="1" s="1"/>
  <c r="K117" i="1"/>
  <c r="K200" i="1" s="1"/>
  <c r="K218" i="1" s="1"/>
  <c r="I118" i="1"/>
  <c r="I117" i="1" s="1"/>
  <c r="J19" i="1"/>
  <c r="H19" i="1" s="1"/>
  <c r="H37" i="1"/>
  <c r="H202" i="1"/>
  <c r="H216" i="1" l="1"/>
  <c r="H107" i="1" l="1"/>
  <c r="H88" i="1"/>
  <c r="H82" i="1"/>
  <c r="H85" i="1"/>
  <c r="H80" i="1" l="1"/>
  <c r="J90" i="1"/>
  <c r="H32" i="1"/>
  <c r="H31" i="1"/>
  <c r="J151" i="1"/>
  <c r="H36" i="1"/>
  <c r="J75" i="1"/>
  <c r="H78" i="1"/>
  <c r="H208" i="1" l="1"/>
  <c r="H209" i="1"/>
  <c r="H211" i="1"/>
  <c r="H205" i="1" l="1"/>
  <c r="H206" i="1" l="1"/>
  <c r="H83" i="1" l="1"/>
  <c r="H204" i="1" l="1"/>
  <c r="H64" i="1" l="1"/>
  <c r="J147" i="1" l="1"/>
  <c r="H147" i="1" l="1"/>
  <c r="H20" i="1"/>
  <c r="J44" i="1"/>
  <c r="H45" i="1"/>
  <c r="H38" i="1"/>
  <c r="H44" i="1" l="1"/>
  <c r="H109" i="1"/>
  <c r="J196" i="1"/>
  <c r="H196" i="1" l="1"/>
  <c r="H46" i="1"/>
  <c r="H47" i="1"/>
  <c r="H40" i="1"/>
  <c r="H43" i="1"/>
  <c r="H39" i="1"/>
  <c r="H61" i="1" l="1"/>
  <c r="H62" i="1"/>
  <c r="H63" i="1"/>
  <c r="H203" i="1" l="1"/>
  <c r="H95" i="1" l="1"/>
  <c r="H96" i="1"/>
  <c r="H17" i="1"/>
  <c r="H16" i="1"/>
  <c r="J193" i="1"/>
  <c r="H22" i="1"/>
  <c r="J50" i="1"/>
  <c r="J98" i="1"/>
  <c r="J101" i="1"/>
  <c r="J104" i="1"/>
  <c r="P104" i="1"/>
  <c r="H105" i="1"/>
  <c r="H106" i="1"/>
  <c r="H52" i="1"/>
  <c r="H70" i="1"/>
  <c r="H71" i="1"/>
  <c r="J72" i="1"/>
  <c r="J69" i="1"/>
  <c r="H102" i="1"/>
  <c r="H103" i="1"/>
  <c r="H99" i="1"/>
  <c r="H100" i="1"/>
  <c r="H97" i="1"/>
  <c r="H93" i="1"/>
  <c r="H89" i="1"/>
  <c r="L183" i="1"/>
  <c r="L124" i="1"/>
  <c r="N124" i="1"/>
  <c r="N200" i="1" s="1"/>
  <c r="N218" i="1" s="1"/>
  <c r="P124" i="1"/>
  <c r="P200" i="1" s="1"/>
  <c r="P218" i="1" s="1"/>
  <c r="R124" i="1"/>
  <c r="R200" i="1" s="1"/>
  <c r="R218" i="1" s="1"/>
  <c r="T124" i="1"/>
  <c r="T200" i="1" s="1"/>
  <c r="T218" i="1" s="1"/>
  <c r="V124" i="1"/>
  <c r="V200" i="1" s="1"/>
  <c r="V218" i="1" s="1"/>
  <c r="X124" i="1"/>
  <c r="X200" i="1" s="1"/>
  <c r="X218" i="1" s="1"/>
  <c r="Z124" i="1"/>
  <c r="Z200" i="1" s="1"/>
  <c r="Z218" i="1" s="1"/>
  <c r="AB124" i="1"/>
  <c r="AB200" i="1" s="1"/>
  <c r="AB218" i="1" s="1"/>
  <c r="AD124" i="1"/>
  <c r="AD200" i="1" s="1"/>
  <c r="AD218" i="1" s="1"/>
  <c r="AF124" i="1"/>
  <c r="AF200" i="1" s="1"/>
  <c r="AF218" i="1" s="1"/>
  <c r="AH124" i="1"/>
  <c r="AH200" i="1" s="1"/>
  <c r="AH218" i="1" s="1"/>
  <c r="AJ124" i="1"/>
  <c r="AJ200" i="1" s="1"/>
  <c r="AJ218" i="1" s="1"/>
  <c r="AL124" i="1"/>
  <c r="AL200" i="1" s="1"/>
  <c r="AL218" i="1" s="1"/>
  <c r="AN124" i="1"/>
  <c r="AN200" i="1" s="1"/>
  <c r="AN218" i="1" s="1"/>
  <c r="AP124" i="1"/>
  <c r="AP200" i="1" s="1"/>
  <c r="AP218" i="1" s="1"/>
  <c r="AR124" i="1"/>
  <c r="AR200" i="1" s="1"/>
  <c r="AR218" i="1" s="1"/>
  <c r="AT124" i="1"/>
  <c r="AT200" i="1" s="1"/>
  <c r="AT218" i="1" s="1"/>
  <c r="AV124" i="1"/>
  <c r="AV200" i="1" s="1"/>
  <c r="AV218" i="1" s="1"/>
  <c r="AX124" i="1"/>
  <c r="AX200" i="1" s="1"/>
  <c r="AX218" i="1" s="1"/>
  <c r="AZ124" i="1"/>
  <c r="AZ200" i="1" s="1"/>
  <c r="AZ218" i="1" s="1"/>
  <c r="J189" i="1"/>
  <c r="H189" i="1" s="1"/>
  <c r="J183" i="1"/>
  <c r="J167" i="1"/>
  <c r="H167" i="1" s="1"/>
  <c r="J160" i="1"/>
  <c r="H160" i="1" s="1"/>
  <c r="J144" i="1"/>
  <c r="H144" i="1" s="1"/>
  <c r="J124" i="1"/>
  <c r="H15" i="1"/>
  <c r="H18" i="1"/>
  <c r="H21" i="1"/>
  <c r="H23" i="1"/>
  <c r="J24" i="1"/>
  <c r="H25" i="1"/>
  <c r="H26" i="1"/>
  <c r="H27" i="1"/>
  <c r="H28" i="1"/>
  <c r="H30" i="1"/>
  <c r="H34" i="1"/>
  <c r="H35" i="1"/>
  <c r="H51" i="1"/>
  <c r="H53" i="1"/>
  <c r="H55" i="1"/>
  <c r="H56" i="1"/>
  <c r="H57" i="1"/>
  <c r="H58" i="1"/>
  <c r="H59" i="1"/>
  <c r="H60" i="1"/>
  <c r="J65" i="1"/>
  <c r="H66" i="1"/>
  <c r="H67" i="1"/>
  <c r="H74" i="1"/>
  <c r="H72" i="1" s="1"/>
  <c r="H76" i="1"/>
  <c r="H77" i="1"/>
  <c r="H79" i="1"/>
  <c r="H84" i="1"/>
  <c r="H86" i="1"/>
  <c r="H87" i="1"/>
  <c r="H213" i="1"/>
  <c r="H207" i="1"/>
  <c r="H212" i="1"/>
  <c r="H54" i="1" l="1"/>
  <c r="H183" i="1"/>
  <c r="H65" i="1"/>
  <c r="I124" i="1"/>
  <c r="I200" i="1" s="1"/>
  <c r="I218" i="1" s="1"/>
  <c r="L200" i="1"/>
  <c r="L218" i="1" s="1"/>
  <c r="J112" i="1"/>
  <c r="J200" i="1"/>
  <c r="H94" i="1"/>
  <c r="H193" i="1"/>
  <c r="H217" i="1"/>
  <c r="H50" i="1"/>
  <c r="H104" i="1"/>
  <c r="H135" i="1"/>
  <c r="H98" i="1"/>
  <c r="H69" i="1"/>
  <c r="H68" i="1" s="1"/>
  <c r="H151" i="1"/>
  <c r="H101" i="1"/>
  <c r="H131" i="1"/>
  <c r="H14" i="1"/>
  <c r="J68" i="1"/>
  <c r="H124" i="1"/>
  <c r="H24" i="1"/>
  <c r="H75" i="1"/>
  <c r="J218" i="1" l="1"/>
</calcChain>
</file>

<file path=xl/sharedStrings.xml><?xml version="1.0" encoding="utf-8"?>
<sst xmlns="http://schemas.openxmlformats.org/spreadsheetml/2006/main" count="1408" uniqueCount="355">
  <si>
    <t xml:space="preserve">Субвенции бюджетам муниципальных районов и городских округов на 2017 год  на реализацию государственного стандарта общего образования </t>
  </si>
  <si>
    <t xml:space="preserve">Субвенции бюджетам муниципальных районов и городских округов на 2017 год на ежемесячное денежное вознаграждение за классное руководство </t>
  </si>
  <si>
    <t>Субвенции бюджетам муниципальных районов и городских округов на 2017 год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</si>
  <si>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бюджетам муниципальных районов и городских округов на 2017 год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</si>
  <si>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 xml:space="preserve">Субвенции бюджетам муниципальных районов и городских округов на 2017 год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(поселках городского типа) на территории Белгородской области </t>
  </si>
  <si>
    <t>Субвенции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«Жителю блокадного Ленинграда»)</t>
  </si>
  <si>
    <t xml:space="preserve">Субвенции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</t>
  </si>
  <si>
    <t>Субвенции бюджетам муниципальных районов и городских округов на 2017 год на предоставление гражданам  адресных субсидий на оплату жилого помещения и коммунальных услуг</t>
  </si>
  <si>
    <t>Субвенции бюджетам муниципальных районов и городских округов на 2017 год на возмещение расходов по гарантированному перечню услуг по погребению  в рамках ст. 12 Федерального закона от 12.01.1996 № 8-ФЗ</t>
  </si>
  <si>
    <t xml:space="preserve">Субвенции бюджетам муниципальных районов и городских округов на 2017 год на социальную поддержку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</si>
  <si>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Субвенции бюджетам муниципальных районов и городских округов на 2017 год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</si>
  <si>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муниципальных районов и городских округов на 2017 год на организацию транспортного обслуживания населения в пригородном межмуниципальном сообщении</t>
  </si>
  <si>
    <t xml:space="preserve">Субвенции бюджетам муниципальных районов и городских округов на 2017 год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</t>
  </si>
  <si>
    <t>Субвенции бюджетам муниципальных районов и городских округов  на 2017 год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</si>
  <si>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2017 год на обеспечение жильем граждан, уволенных с военной службы (службы), и приравненным к ним лиц</t>
  </si>
  <si>
    <t xml:space="preserve">Субвенции бюджетам муниципальных районов на 2017 год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</si>
  <si>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муниципальных районов и городских округов на 2017 год на мероприятия по проведению оздоровительной кампании детей </t>
  </si>
  <si>
    <t xml:space="preserve">Субвенции бюджетам муниципальных районов
и городских округов на 2017 год на выплату ежемесячных пособий гражданам, имеющим детей </t>
  </si>
  <si>
    <t>Субвенции бюджетам муниципальных районов и городских округов на 2017 год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</si>
  <si>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и городских округов на 2017 год на  осуществление дополнительных мер социальной защиты семей, родивших третьего и последующих детей, по предоставлению материнского (семейного) капитала</t>
  </si>
  <si>
    <t>Субвенции бюджетам муниципальных районов и городских округов на 2017 год на осуществление полномочий субъекта Российской Федерации на осуществление мер социальной защиты многодетных семей</t>
  </si>
  <si>
    <t xml:space="preserve">Субвенции бюджетам муниципальных районов и городских округов  на 2017 год на предоставление материальной и иной помощи для погребения </t>
  </si>
  <si>
    <t>Субвенции бюджетам муниципальных районов и городских округов на 2017 год на выплату пособия лицам, которым присвоено звание «Почетный гражданин Белгородской области»</t>
  </si>
  <si>
    <t xml:space="preserve">Субвенции бюджетам муниципальных районов и городских округов на 2017 год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</si>
  <si>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 xml:space="preserve">Субвенции бюджетам муниципальных районов и городских округов на 2017 год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</si>
  <si>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Субвенции бюджетам муниципальных районов и городских округов на 2017 год по осуществлению ежегодной денежной выплаты лицам, награжденным нагрудным знаком «Почетный донор России» </t>
  </si>
  <si>
    <t xml:space="preserve">Субвенции бюджетам муниципальных районов и городских округов на 2017 год для осуществления полномочий по обеспечению права граждан на социальное обслуживание </t>
  </si>
  <si>
    <t xml:space="preserve">Субвенции бюджетам муниципальных районов и городских округов на 2017 год на выплату пособий малоимущим гражданам и гражданам, оказавшимся в трудной жизненной ситуации </t>
  </si>
  <si>
    <t>Субвенции бюджетам муниципальных районов и городских округов на 2017 год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</si>
  <si>
    <t xml:space="preserve">Субвенции бюджету городского округа на 2017 год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</si>
  <si>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Субвенции бюджетам муниципальных районов и городских округов на 2017 год на оплату ежемесячных денежных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</t>
  </si>
  <si>
    <t xml:space="preserve">Субвенции бюджетам муниципальных районов и городских округов на 2017 год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</si>
  <si>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>Субвенции бюджетам муниципальных районов на 2017 год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</si>
  <si>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реабилитированные лица и лица, признанные пострадавшими от политических репрессий</t>
  </si>
  <si>
    <t xml:space="preserve">Субвенции бюджету  городского округа на 2017 год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</si>
  <si>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01</t>
  </si>
  <si>
    <t>04</t>
  </si>
  <si>
    <t>01 6 02 71220</t>
  </si>
  <si>
    <t>511</t>
  </si>
  <si>
    <t>251</t>
  </si>
  <si>
    <t>521</t>
  </si>
  <si>
    <t>530</t>
  </si>
  <si>
    <t>540</t>
  </si>
  <si>
    <t>03 И 01 59300</t>
  </si>
  <si>
    <t>13</t>
  </si>
  <si>
    <t>02</t>
  </si>
  <si>
    <t>03</t>
  </si>
  <si>
    <t>99 9 00 51180</t>
  </si>
  <si>
    <t>13 2 02 71210</t>
  </si>
  <si>
    <t>05</t>
  </si>
  <si>
    <t>11 И 02 R5430</t>
  </si>
  <si>
    <t>08</t>
  </si>
  <si>
    <t>10 2 01 73810</t>
  </si>
  <si>
    <t>09</t>
  </si>
  <si>
    <t>10 1 05 72140</t>
  </si>
  <si>
    <t>09 1 14 09502</t>
  </si>
  <si>
    <t>09 1 14 09602</t>
  </si>
  <si>
    <t>11 7 01 R0180</t>
  </si>
  <si>
    <t>09 2 02 71340</t>
  </si>
  <si>
    <t>09 2 03 71350</t>
  </si>
  <si>
    <t>06</t>
  </si>
  <si>
    <t>12 3 03 73760</t>
  </si>
  <si>
    <t>12 6 02 71310</t>
  </si>
  <si>
    <t>07</t>
  </si>
  <si>
    <t>02 1 01 73020</t>
  </si>
  <si>
    <t>02 1 02 73010</t>
  </si>
  <si>
    <t>02 2 01 73040</t>
  </si>
  <si>
    <t>02 2 01 73060</t>
  </si>
  <si>
    <t>02 3 02 R5196</t>
  </si>
  <si>
    <t>02 6 01 70650</t>
  </si>
  <si>
    <t>02 4 02 73050</t>
  </si>
  <si>
    <t>02 5 05 73220</t>
  </si>
  <si>
    <t>04 5 01 R0270</t>
  </si>
  <si>
    <t>05 6 07 77780</t>
  </si>
  <si>
    <t>05 3 04 71120</t>
  </si>
  <si>
    <t>10</t>
  </si>
  <si>
    <t>04 2 01 71590</t>
  </si>
  <si>
    <t>04 1 01 52500</t>
  </si>
  <si>
    <t>04 1 01 72510</t>
  </si>
  <si>
    <t>04 1 01 72520</t>
  </si>
  <si>
    <t>04 1 01 72530</t>
  </si>
  <si>
    <t>04 1 01 72540</t>
  </si>
  <si>
    <t>04 1 01 71510</t>
  </si>
  <si>
    <t>04 1 02 51370</t>
  </si>
  <si>
    <t>04 1 02 52200</t>
  </si>
  <si>
    <t>04 1 02 52800</t>
  </si>
  <si>
    <t>04 1 02 72310</t>
  </si>
  <si>
    <t>04 1 02 72360</t>
  </si>
  <si>
    <t>04 1 02 72370</t>
  </si>
  <si>
    <t>04 1 02 72380</t>
  </si>
  <si>
    <t>04 1 02 72410</t>
  </si>
  <si>
    <t>04 1 02 72420</t>
  </si>
  <si>
    <t>04 1 02 72430</t>
  </si>
  <si>
    <t>04 1 02 72440</t>
  </si>
  <si>
    <t>04 1 02 72450</t>
  </si>
  <si>
    <t>04 1 02 72620</t>
  </si>
  <si>
    <t>04 1 02 73820</t>
  </si>
  <si>
    <t>04 1 03 71980</t>
  </si>
  <si>
    <t>04 1 03 71990</t>
  </si>
  <si>
    <t>04 1 03 72090</t>
  </si>
  <si>
    <t>04 1 03 72350</t>
  </si>
  <si>
    <t>04 3 01 53810</t>
  </si>
  <si>
    <t>04 3 01 53830</t>
  </si>
  <si>
    <t>04 3 01 53840</t>
  </si>
  <si>
    <t>04 3 01 53850</t>
  </si>
  <si>
    <t>04 3 01 72850</t>
  </si>
  <si>
    <t>04 3 01 72880</t>
  </si>
  <si>
    <t>09 1 06 R0200</t>
  </si>
  <si>
    <t>09 1 15 54850</t>
  </si>
  <si>
    <t>-</t>
  </si>
  <si>
    <t>02 1 02 73030</t>
  </si>
  <si>
    <t>04 3 01 R0840</t>
  </si>
  <si>
    <t>04 3 01 73000</t>
  </si>
  <si>
    <t>04 3 01 74000</t>
  </si>
  <si>
    <t>04 3 02 52600</t>
  </si>
  <si>
    <t>04 3 02 71370</t>
  </si>
  <si>
    <t>04 3 02 72860</t>
  </si>
  <si>
    <t>04 3 02 72870</t>
  </si>
  <si>
    <t>09 1 07 R0820</t>
  </si>
  <si>
    <t>04 6 02 71230</t>
  </si>
  <si>
    <t>04 6 03 71240</t>
  </si>
  <si>
    <t>04 6 04 71250</t>
  </si>
  <si>
    <t>04 6 05 71260</t>
  </si>
  <si>
    <t>04 6 06 71270</t>
  </si>
  <si>
    <t>11</t>
  </si>
  <si>
    <t>06 1 03 R4950</t>
  </si>
  <si>
    <t>14</t>
  </si>
  <si>
    <t>99 9 00 70010</t>
  </si>
  <si>
    <t>99 9 00 70110</t>
  </si>
  <si>
    <t>02 1 04 72120</t>
  </si>
  <si>
    <t>02 2 06 R5200</t>
  </si>
  <si>
    <t>804</t>
  </si>
  <si>
    <t>828</t>
  </si>
  <si>
    <t>806</t>
  </si>
  <si>
    <t xml:space="preserve">Субвенции бюджетам муниципальных районов и городских округов на 2017 год на осуществление полномочий субъекта Российской Федерации на осуществление мер по социальной защите граждан, являющихся усыновителями  </t>
  </si>
  <si>
    <t xml:space="preserve">Субвенции бюджетам муниципальных районов и городских округов на 2017 год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 </t>
  </si>
  <si>
    <t>812</t>
  </si>
  <si>
    <t>810</t>
  </si>
  <si>
    <t>811</t>
  </si>
  <si>
    <t>Субвенции бюджетам муниципальных районов и городских округов на 2017 год на организацию предоставления мер по поддержке сельскохозяйственного производства</t>
  </si>
  <si>
    <t>802</t>
  </si>
  <si>
    <t>853</t>
  </si>
  <si>
    <t>814</t>
  </si>
  <si>
    <t>841</t>
  </si>
  <si>
    <t>830</t>
  </si>
  <si>
    <t>807</t>
  </si>
  <si>
    <t>522</t>
  </si>
  <si>
    <t>09 1 16 R0210</t>
  </si>
  <si>
    <t>99 9 00 R5110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</si>
  <si>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образования</t>
  </si>
  <si>
    <t>06 2 01 R0810</t>
  </si>
  <si>
    <t>02 1 04 71120</t>
  </si>
  <si>
    <t>02 2 06 71120</t>
  </si>
  <si>
    <t>02 2 06 72120</t>
  </si>
  <si>
    <t>Субвенции бюджетам муниципальных районов и городских округов на 2017 год на осуществление полномочий в области охраны труда</t>
  </si>
  <si>
    <t xml:space="preserve">Субвенции бюджетам муниципальных районов и городских округов на 2017 год на государственную регистрацию актов гражданского состояния </t>
  </si>
  <si>
    <t xml:space="preserve">Субвенции бюджетам муниципальных районов и городских округов на 2017 год на выплату ежемесячных пособий лицам, привлекавшимся органами местной власти к разминированию территорий и объектов в период 1943-1950 годов </t>
  </si>
  <si>
    <t>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</si>
  <si>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Субсидии бюджету городского округа на 2017 год на мероприятия подпрограммы "Стимулирование программ развития жилищного строительства субъектов Российской Федерации федеральной целевой программы "Жилище" на 2015-2020 годы</t>
  </si>
  <si>
    <t>Субсидии бюджетам муниципальных районов и городского округа на 2017 год на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</si>
  <si>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- средства областного бюджета</t>
  </si>
  <si>
    <t>ВСЕГО Субсидии</t>
  </si>
  <si>
    <t>ВСЕГО Субвенции</t>
  </si>
  <si>
    <t>ВСЕГО иных межбюджетных трансфертов</t>
  </si>
  <si>
    <t>11 6 02 71290</t>
  </si>
  <si>
    <t>05 1 02 R5192</t>
  </si>
  <si>
    <t>05 1 03 R5193</t>
  </si>
  <si>
    <t>813</t>
  </si>
  <si>
    <t>808</t>
  </si>
  <si>
    <t>12</t>
  </si>
  <si>
    <t>04 1 01 72560</t>
  </si>
  <si>
    <t xml:space="preserve"> - субсидии из федерального бюджета</t>
  </si>
  <si>
    <t xml:space="preserve"> - средств областного бюджета</t>
  </si>
  <si>
    <t>05 3 04 R5580</t>
  </si>
  <si>
    <t>Субсидии бюджетам муниципальных районов на 2017 год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</si>
  <si>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 - за счет средств федерального бюджета</t>
  </si>
  <si>
    <t xml:space="preserve"> - за счет средств областного бюджета</t>
  </si>
  <si>
    <t xml:space="preserve">Субвенции бюджетам муниципальных районов и городских округов на 2017 год на выплату субсидий ветеранам боевых действий и другим категориям военнослужащих, лицам, привлекавшимся органами местной власти к разминированию территорий и объектов в период 1943-1950 годов </t>
  </si>
  <si>
    <t xml:space="preserve">Субвенции бюджетам муниципальных районов и городских округов на 2017 год на выплату единовременного пособия при всех формах устройства детей, лишенных родительского попечения, в семью </t>
  </si>
  <si>
    <t>ГРБС</t>
  </si>
  <si>
    <t>Раздел</t>
  </si>
  <si>
    <t>Подраздел</t>
  </si>
  <si>
    <t>КЦСР</t>
  </si>
  <si>
    <t>КВР</t>
  </si>
  <si>
    <t>(тыс.рублей)</t>
  </si>
  <si>
    <t>(наименование органа, исполняющего бюджет)</t>
  </si>
  <si>
    <t>КОСГУ</t>
  </si>
  <si>
    <t>Белгородский район</t>
  </si>
  <si>
    <t>Борисовский район</t>
  </si>
  <si>
    <t>г.Валуйки и  Валуйский район</t>
  </si>
  <si>
    <t>Вейделевский район</t>
  </si>
  <si>
    <t>Волоконовский район</t>
  </si>
  <si>
    <t>Грайворонский район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</si>
  <si>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</si>
  <si>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</si>
  <si>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</si>
  <si>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</si>
  <si>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</si>
  <si>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Новооскольский район</t>
  </si>
  <si>
    <t>Прохоровский район</t>
  </si>
  <si>
    <t>Ракитянский район</t>
  </si>
  <si>
    <t>Ровеньский район</t>
  </si>
  <si>
    <t>Чернянский район</t>
  </si>
  <si>
    <t>Шебекинский район и г.Шебекино</t>
  </si>
  <si>
    <t>Яковлевский район</t>
  </si>
  <si>
    <t>г. Белгород</t>
  </si>
  <si>
    <t xml:space="preserve"> Губкинский городской округ</t>
  </si>
  <si>
    <t>Старооскольский городской округ</t>
  </si>
  <si>
    <t xml:space="preserve">Наименование </t>
  </si>
  <si>
    <t>ИТОГО:</t>
  </si>
  <si>
    <t>Алексеевский район и г.Алексеевка</t>
  </si>
  <si>
    <t>Дотация на выравнивание бюджетной обеспеченности муниципальных районов на 2017 год</t>
  </si>
  <si>
    <t xml:space="preserve">Субсидии бюджетам муниципальных районов и городских округов на 2017 год на поддержку альтернативных форм предоставления дошкольного образования </t>
  </si>
  <si>
    <t>О бюджетных ассигнованиях по межбюджетным трансфертам на 2017 год</t>
  </si>
  <si>
    <t>Субсидии бюджетам муниципальных районов и городских округов на 2017 год на реализацию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развития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</t>
  </si>
  <si>
    <t>развитие водоснабжения в сельской местности</t>
  </si>
  <si>
    <t>грантовая поддержка местных инициатив граждан, проживающих в сельской местности</t>
  </si>
  <si>
    <t>поступивших от государственной корпорации - Фонда содействия реформированию жилищно-коммунального хозяйства</t>
  </si>
  <si>
    <t>за счет средств областного бюджета</t>
  </si>
  <si>
    <t>в рамках подпрограммы «Развитие дошкольного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</si>
  <si>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«Развитие общего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</si>
  <si>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«Культурно-досуговая деятельность и народное творчество» государственной программы Белгородской области  «Развитие культуры и искусства Белгородской области на 2014-2020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</si>
  <si>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</si>
  <si>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</si>
  <si>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укрепление материально-технической базы и оснащение оборудованием детских школ искусств</t>
  </si>
  <si>
    <t>укрепление материально-технической
базы  и оснащение оборудованием детских школ искусств</t>
  </si>
  <si>
    <t>Иные межбюджетные трансферты бюджетам муниципальных районов и городских округов на 2017 год на обеспечение видеонаблюдением аудиторий пунктов проведения единого государственного экзамена</t>
  </si>
  <si>
    <t xml:space="preserve">Субсидии бюджетам муниципальных районов на 2017 год на организацию наружного освещения населенных пунктов Белгородской области </t>
  </si>
  <si>
    <t>Субсидии  бюджетам  муниципальных районов и городских округов на 2017 год на капитальный ремонт и ремонт автомобильных дорог общего пользования  населенных пунктов</t>
  </si>
  <si>
    <t xml:space="preserve">Субсидии бюджетам муниципальных районов и городских округов на 2017 год на строительство, реконструкцию, приобретение объектов недвижимого имущества и капитальный ремонт объектов местного значения </t>
  </si>
  <si>
    <t xml:space="preserve">Субсидии бюджетам городских округов на 2017 год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</si>
  <si>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на 2017 год</t>
  </si>
  <si>
    <t>Субсидии бюджетам муниципальных районов и городских округов на поддержку отрасли культура на 2017 год</t>
  </si>
  <si>
    <t xml:space="preserve">Субвенции бюджетам муниципальных районов на 2017 год на осуществление полномочий по расчету и предоставлению дотаций на выравнивание бюджетной обеспеченности поселений </t>
  </si>
  <si>
    <t>в отношении несовершеннолетних и лиц из числа детей-сирот и детей, оставшихся без попечения родителей в возрасте от 18 до 23 лет</t>
  </si>
  <si>
    <t>в отношении совершеннолетних лиц</t>
  </si>
  <si>
    <t>на государственную регистрацию актов гражданского состояния муниципальными районами  и городскими округами</t>
  </si>
  <si>
    <t>органы управления образованием</t>
  </si>
  <si>
    <t>органы управления в сфере культуры</t>
  </si>
  <si>
    <t>ветераны труда,  ветераны военной службы</t>
  </si>
  <si>
    <t>многодетные семьи</t>
  </si>
  <si>
    <t>иные категории граждан</t>
  </si>
  <si>
    <t>на компенсацию убытков автоперевозчиков</t>
  </si>
  <si>
    <t>на компенсацию льготного проезда учащимся, студентам и аспирантам из малообеспеченных семей</t>
  </si>
  <si>
    <t>Герои Советского Союза, Герои Российской Федерации, полные кавалеры  ордена Славы</t>
  </si>
  <si>
    <t>Герои Социалистического Труда и полные кавалеры ордена  Трудовой Славы</t>
  </si>
  <si>
    <t>Вдовы Героев Социалистического Труда и полных кавалеров  ордена Трудовой Славы</t>
  </si>
  <si>
    <t>ветераны труда, ветераны военной службы</t>
  </si>
  <si>
    <t>труженики тыла</t>
  </si>
  <si>
    <t xml:space="preserve">реабилитированные лица  </t>
  </si>
  <si>
    <t>лица, признанные пострадавшими от политических репрессий</t>
  </si>
  <si>
    <t>Дети войны</t>
  </si>
  <si>
    <t>на выплату пособия</t>
  </si>
  <si>
    <t>на вознаграждение приемному родителю, оплату труда родителя-воспитателя</t>
  </si>
  <si>
    <t xml:space="preserve">Иные межбюджетные трансферты бюджетам  муниципальных районов и городских округов на 2017 год на выплату единовременной адресной помощи женщинам, находящимся в трудной жизненной ситуации и сохранившим беременность </t>
  </si>
  <si>
    <t xml:space="preserve">Субвенции бюджетам муниципальных районов
и городских округов на 2017 год на осуществление отдельных государственных полномочий по рассмотрению дел об административных правонарушениях </t>
  </si>
  <si>
    <t xml:space="preserve">Субвенции бюджетам муниципальных районов
и городских округов на 2017 год на организацию предоставления социального пособия на погребение </t>
  </si>
  <si>
    <t xml:space="preserve">Субвенции бюджетам муниципальных районов и городских округов на 2017 год на осуществление деятельности по опеке и попечительству </t>
  </si>
  <si>
    <t xml:space="preserve">Субвенции бюджетам муниципальных районов
и городских округов на 2017 год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</si>
  <si>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Субвенции бюджетам муниципальных районов
и городских округов на 2017 год на организацию предоставления отдельных мер социальной защиты населения </t>
  </si>
  <si>
    <t xml:space="preserve">Субвенции бюджетам муниципальных районов и городских округов на 2017 год на организацию предоставления ежемесячных денежных компенсаций расходов по оплате жилищно-коммунальных услуг </t>
  </si>
  <si>
    <t>по расчету и предоставлению субвенций бюджетам городских  (сельских) поселений на государственную регистрацию актов гражданского состояния</t>
  </si>
  <si>
    <t>Субвенции бюджетам муниципальных районов и городских округов на 2017 год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</t>
  </si>
  <si>
    <t>Субвенции бюджетам муниципальных районов и городских округов на 2017 год на 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</si>
  <si>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Субсидии бюджетам муниципальных районов на 2017 год на разработку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</si>
  <si>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муниципальных районов и городских округов на 2017 год на реализацию мероприятий по благоустройству дворовых и придворовых территорий многоквартирных домов</t>
  </si>
  <si>
    <t>Субсидии бюджету городского округа на 2017 год на инженерное обустройство микрорайонов застройки индивидуального жилищного строительства в Белгородской области, в том числе земельных участков, выданных многодетным семьям</t>
  </si>
  <si>
    <t>Субсидии бюджетам муниципальных районов и городских округов на 2017 год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</si>
  <si>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 счет средств федерального бюджета</t>
  </si>
  <si>
    <t>Субсидии бюджету муниципального района на 2017 год на поддержку обустройства мест массового отдыха населения (городских парков)</t>
  </si>
  <si>
    <t>09 2 07 71380</t>
  </si>
  <si>
    <t>805</t>
  </si>
  <si>
    <t>09 1 09 73780</t>
  </si>
  <si>
    <t>09 2 06 R5550</t>
  </si>
  <si>
    <t>09 2 08 R5600</t>
  </si>
  <si>
    <t>Субсидии бюджетам муниципальных районов и городских округов на 2017 год на реализацию мероприятий государственной программы в рамках подпрограммы Российской Федерации "Доступная среда" на 2011 - 2020 годы</t>
  </si>
  <si>
    <t xml:space="preserve"> - на обеспечение доступности приоритетных объектов и услуг в приоритетных сферах жизнедеятельности инвалидов и других малмобильных групп населения в дошкольных образовательных организациях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</si>
  <si>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культуры</t>
  </si>
  <si>
    <t>Субсидии бюджетам муниципальных районов на 2017 год на обеспечение развития и укрепление материально-технической базы муниципальных домов культуры, поддержку творческой деятельности и муниципальных театров в городах численностью населения до 300 тысяч жителей</t>
  </si>
  <si>
    <t>Обеспечение развития и укрепления материально-технической базы муниципальных домов культуры</t>
  </si>
  <si>
    <t>Поддержка творческой деятельности муниципальных театров в городах с численностью населения до 300 тысяч человек</t>
  </si>
  <si>
    <t>05 5 05 R5580</t>
  </si>
  <si>
    <t>04 1 01 R4620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</si>
  <si>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учреждений физической культуры и спорта</t>
  </si>
  <si>
    <t xml:space="preserve"> - на обеспечение доступности и приоритетных объектов и услуг в приоритетных сферах жизнедеятельности инвалидов и других маломобильных групп населения учреждений культуры</t>
  </si>
  <si>
    <t>Субсидии бюджетам муниципальных районов и городских округов на 2017 год на проведение комплексных кадастровых работ</t>
  </si>
  <si>
    <t>Субсидии бюджету городского округа на 2017 год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</si>
  <si>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Резервный фонд                                                                                                    (выплата вознаграждения гражданам за сдачу незаконно хранящегося оружия, боеприпасов, взрывчатых веществ и взрывных устройств)</t>
  </si>
  <si>
    <t>250</t>
  </si>
  <si>
    <t>99 9 00 70550</t>
  </si>
  <si>
    <t>государственная поддержка муниципальных учреждений культуры</t>
  </si>
  <si>
    <t>05 6 04 R5194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</si>
  <si>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</si>
  <si>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05 6 04 R5195</t>
  </si>
  <si>
    <t>523</t>
  </si>
  <si>
    <t>Субсидии бюджетам муниципальных районов и городских округов на 2017 год на реализацию мероприятий по обеспечению жильем молодых семей</t>
  </si>
  <si>
    <t xml:space="preserve">Субсидии бюджетам муниципального района и городского округа на 2017 год на обеспечение мероприятий по переселению граждан из аварийного жилищного фонда </t>
  </si>
  <si>
    <t>в рамках подпрограммы «Государственная охрана, сохранение и популяризация объектов культурного наследия (памятников истории и культуры)» государственной программы Белгородской области  «Развитие культуры и искусства Белгородской области на 2014-2020 годы»</t>
  </si>
  <si>
    <t>в рамках подпрограммы «Развитие физической культуры и массового спорта» государственной программы Белгородской области «Развитие физической культуры и спорта Белгородской области на 2014-2020 годы»</t>
  </si>
  <si>
    <t>Субсидии бюджетам муниципального района и городского округа на 2017 год на реализацию мероприятий по содействию создания в субъектах Российской Федерации новых мест в общеобразовательных организациях</t>
  </si>
  <si>
    <t>Субвенции бюджетам муниципальных районов и городских округов на 2017 год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ветеранах", от 24 ноября 1995 года №181-ФЗ "О социальной защите инвалидов в Российской Федерации",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</si>
  <si>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</si>
  <si>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</si>
  <si>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09 1 05 51350</t>
  </si>
  <si>
    <t>Субсидии бюджетам муниципальных районов и городских округов на 2017 год на реализацию мероприятий по обеспечению населения чистой питьевой водой</t>
  </si>
  <si>
    <t>09 2 05 71090</t>
  </si>
  <si>
    <t>05 4 04 72220</t>
  </si>
  <si>
    <t>06 1 03 71120</t>
  </si>
  <si>
    <t>05 3 04 72120</t>
  </si>
  <si>
    <t>09 1 04 51340</t>
  </si>
  <si>
    <t>02 2 06 R0970</t>
  </si>
  <si>
    <t>08 3 04 R5270</t>
  </si>
  <si>
    <t>09 1 06 73770</t>
  </si>
  <si>
    <t>09 1 07 70820</t>
  </si>
  <si>
    <t>11 И 02 73720</t>
  </si>
  <si>
    <t>Резервный фонд (выплата денежного вознаграждения гражданам, оказавшим содействие в выявлении и пресечении административных правонарушений)</t>
  </si>
  <si>
    <t>Резервный фонд (поощрение работников, размещенных на аллее трудовой славы)</t>
  </si>
  <si>
    <t>Резервный фонд (транспортные расходы на дачные перевозки в выходные и праздничные дни)</t>
  </si>
  <si>
    <t>04 2 02 52090</t>
  </si>
  <si>
    <t>Субвенции бюджетам муниципальных районов на 2017 год на исполнение социальной программы, связанной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обучением компьютерной грамотности неработающих пенсионеров</t>
  </si>
  <si>
    <t>Иные межбюджетные трансферты бюджетам муниципальных районов на 2017 год на присуждение грантов Губернатора Белгородской области для реализации проектов, направленных на развитие сельской культуры</t>
  </si>
  <si>
    <t>Иные межбюджетные трансферты бюджетам муниципальных районов и городских округов на 2017 год на организацию и проведение областных конкурсов по благоустройству муниципальных образований области</t>
  </si>
  <si>
    <t>Иные межбюджетные трансферты бюджету муниципального района на 2017 год на выплату премии Губернатора Белгородской области "За будущее Белгородчины"</t>
  </si>
  <si>
    <t>809</t>
  </si>
  <si>
    <t>03 Д 03 74040</t>
  </si>
  <si>
    <t>05 6 02 74010</t>
  </si>
  <si>
    <t xml:space="preserve">540 </t>
  </si>
  <si>
    <t>Субсидии бюджетам муниципальных районов на 2017 год на реализацию мероприятий государственной программы Российской Федерации "Доступная среда" на 2011 - 2020 годы</t>
  </si>
  <si>
    <t>03 3 08 70550</t>
  </si>
  <si>
    <t>02 1 04 70550</t>
  </si>
  <si>
    <t>Субсидии на сооружение разведочно-эксплутационных скважин для водоснабжения населенных пунктов</t>
  </si>
  <si>
    <t>Резервный фонд на проведение мероприятий по очистке шахтных колодцев на территориях МО</t>
  </si>
  <si>
    <t>14 2 01 71320</t>
  </si>
  <si>
    <t>Иные межбюджетные трансферты бюджетам муниципальных районов и городских округов на 2017 год на создание и развитие сети многофункциональных центров предоставления государственных и муниципальных услуг</t>
  </si>
  <si>
    <t>02 3 03 71120</t>
  </si>
  <si>
    <t>09 2 04 71360</t>
  </si>
  <si>
    <t>Резервный фонд на определение лучшего завершенного проекта в органах исполнительной власти, государственных органах, органах местного самоуправления Белгородской области</t>
  </si>
  <si>
    <t>825</t>
  </si>
  <si>
    <t>в рамках подпрограммы «Развитие первичной медико-санитарной помощи» государственной программы Белгородской области  «Развитие здравоохранения Белгородской области на 2014-2020 годы»</t>
  </si>
  <si>
    <t>03 2 03 71120</t>
  </si>
  <si>
    <t>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помощи» государственной программы Белгородской области  «Развитие здравоохранения Белгородской области на 2014-2020 годы»</t>
  </si>
  <si>
    <t>Субсидии бюджетам городских округов на 2017 год на внедрение в общеобразовательные организации системы мониторинга здоровья обучающихся с ограниченными возможностями здоровья на основе отечественной технологической платформы</t>
  </si>
  <si>
    <t>02 2 08 R5640</t>
  </si>
  <si>
    <t>Субсидии на проведение общестроительных работ, работ по благоустройству и озеленению</t>
  </si>
  <si>
    <t>Резервный фонд (приобретение туристического микроавтобуса)</t>
  </si>
  <si>
    <t>05 3 04  70550</t>
  </si>
  <si>
    <t>Иные межбюджетные трансферты (за счет средств резервного фонда Президента Российской Федерации) бюджетам муниципальных районов и городских округов на 2017 год на капитальный ремонт зданий</t>
  </si>
  <si>
    <t>02 2 06 56120</t>
  </si>
  <si>
    <t>02 2 06 R520F</t>
  </si>
  <si>
    <t>УВЕДОМЛЕНИЕ  согласно Закона Белгородской области от 18 декабря 2017 года № 210 «О внесении изменений в закон Белгородской области от 23 декабря 2016 года № 127 «Об областном бюджете на 2017 год и на плановый период 2018 и 2019 годов».</t>
  </si>
  <si>
    <t>--</t>
  </si>
  <si>
    <t>Уточненный план</t>
  </si>
  <si>
    <t>Финансирование за 12 месяцев</t>
  </si>
  <si>
    <t>Всего финансирование  за 12 месяцев 2017 года</t>
  </si>
  <si>
    <t>Всего план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</si>
</sst>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"/>
    <numFmt numFmtId="166" formatCode="#,##0.00&quot;р.&quot;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198">
    <xf numFmtId="0" fontId="0" fillId="0" borderId="0" xfId="0"/>
    <xf numFmtId="0" fontId="2" fillId="0" borderId="0" xfId="1" applyFont="1"/>
    <xf numFmtId="0" fontId="1" fillId="0" borderId="0" xfId="1" applyFont="1"/>
    <xf numFmtId="4" fontId="1" fillId="0" borderId="0" xfId="1" applyNumberFormat="1" applyFont="1"/>
    <xf numFmtId="164" fontId="1" fillId="0" borderId="0" xfId="1" applyNumberFormat="1" applyFont="1"/>
    <xf numFmtId="3" fontId="1" fillId="0" borderId="0" xfId="1" applyNumberFormat="1" applyFont="1"/>
    <xf numFmtId="0" fontId="12" fillId="0" borderId="0" xfId="1" applyFont="1"/>
    <xf numFmtId="0" fontId="9" fillId="0" borderId="0" xfId="1" applyFont="1"/>
    <xf numFmtId="0" fontId="1" fillId="0" borderId="0" xfId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1" applyFont="1" applyFill="1"/>
    <xf numFmtId="164" fontId="4" fillId="0" borderId="0" xfId="1" applyNumberFormat="1" applyFont="1"/>
    <xf numFmtId="164" fontId="11" fillId="0" borderId="0" xfId="1" applyNumberFormat="1" applyFont="1"/>
    <xf numFmtId="0" fontId="1" fillId="0" borderId="0" xfId="1" applyFont="1" applyFill="1" applyBorder="1"/>
    <xf numFmtId="4" fontId="2" fillId="0" borderId="0" xfId="0" applyNumberFormat="1" applyFont="1" applyAlignment="1">
      <alignment wrapText="1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NumberFormat="1" applyFont="1"/>
    <xf numFmtId="4" fontId="1" fillId="0" borderId="0" xfId="1" applyNumberFormat="1" applyFont="1" applyFill="1" applyBorder="1"/>
    <xf numFmtId="4" fontId="1" fillId="0" borderId="0" xfId="1" applyNumberFormat="1" applyFont="1" applyFill="1"/>
    <xf numFmtId="0" fontId="1" fillId="0" borderId="3" xfId="1" applyFont="1" applyFill="1" applyBorder="1"/>
    <xf numFmtId="49" fontId="16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4" fontId="9" fillId="4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vertical="top" wrapText="1"/>
    </xf>
    <xf numFmtId="4" fontId="15" fillId="5" borderId="6" xfId="1" applyNumberFormat="1" applyFont="1" applyFill="1" applyBorder="1" applyAlignment="1">
      <alignment vertical="top" wrapText="1"/>
    </xf>
    <xf numFmtId="4" fontId="3" fillId="5" borderId="7" xfId="1" applyNumberFormat="1" applyFont="1" applyFill="1" applyBorder="1" applyAlignment="1">
      <alignment horizontal="center" vertical="center" wrapText="1"/>
    </xf>
    <xf numFmtId="4" fontId="4" fillId="5" borderId="7" xfId="1" applyNumberFormat="1" applyFont="1" applyFill="1" applyBorder="1" applyAlignment="1">
      <alignment horizontal="center" vertical="center" wrapText="1"/>
    </xf>
    <xf numFmtId="49" fontId="15" fillId="5" borderId="6" xfId="1" applyNumberFormat="1" applyFont="1" applyFill="1" applyBorder="1" applyAlignment="1">
      <alignment vertical="top" wrapText="1"/>
    </xf>
    <xf numFmtId="49" fontId="3" fillId="5" borderId="7" xfId="1" applyNumberFormat="1" applyFont="1" applyFill="1" applyBorder="1" applyAlignment="1">
      <alignment horizontal="center" vertical="center" wrapText="1"/>
    </xf>
    <xf numFmtId="4" fontId="9" fillId="5" borderId="7" xfId="1" applyNumberFormat="1" applyFont="1" applyFill="1" applyBorder="1" applyAlignment="1">
      <alignment horizontal="center" vertical="center" wrapText="1"/>
    </xf>
    <xf numFmtId="0" fontId="10" fillId="6" borderId="0" xfId="1" applyFont="1" applyFill="1" applyBorder="1"/>
    <xf numFmtId="0" fontId="10" fillId="6" borderId="0" xfId="1" applyFont="1" applyFill="1"/>
    <xf numFmtId="0" fontId="11" fillId="6" borderId="0" xfId="1" applyFont="1" applyFill="1" applyBorder="1"/>
    <xf numFmtId="0" fontId="11" fillId="6" borderId="0" xfId="1" applyFont="1" applyFill="1"/>
    <xf numFmtId="0" fontId="7" fillId="6" borderId="0" xfId="1" applyFont="1" applyFill="1" applyBorder="1"/>
    <xf numFmtId="0" fontId="7" fillId="6" borderId="0" xfId="1" applyFont="1" applyFill="1"/>
    <xf numFmtId="0" fontId="1" fillId="6" borderId="0" xfId="1" applyFont="1" applyFill="1" applyBorder="1"/>
    <xf numFmtId="0" fontId="1" fillId="6" borderId="0" xfId="1" applyFont="1" applyFill="1"/>
    <xf numFmtId="0" fontId="11" fillId="7" borderId="0" xfId="1" applyFont="1" applyFill="1" applyBorder="1"/>
    <xf numFmtId="0" fontId="11" fillId="7" borderId="0" xfId="1" applyFont="1" applyFill="1"/>
    <xf numFmtId="0" fontId="1" fillId="7" borderId="0" xfId="1" applyFont="1" applyFill="1" applyBorder="1"/>
    <xf numFmtId="0" fontId="1" fillId="7" borderId="0" xfId="1" applyFont="1" applyFill="1"/>
    <xf numFmtId="0" fontId="7" fillId="7" borderId="0" xfId="1" applyFont="1" applyFill="1" applyBorder="1"/>
    <xf numFmtId="0" fontId="7" fillId="7" borderId="0" xfId="1" applyFont="1" applyFill="1"/>
    <xf numFmtId="2" fontId="7" fillId="7" borderId="0" xfId="1" applyNumberFormat="1" applyFont="1" applyFill="1" applyBorder="1"/>
    <xf numFmtId="2" fontId="7" fillId="7" borderId="0" xfId="1" applyNumberFormat="1" applyFont="1" applyFill="1"/>
    <xf numFmtId="0" fontId="10" fillId="7" borderId="0" xfId="1" applyFont="1" applyFill="1" applyBorder="1"/>
    <xf numFmtId="0" fontId="10" fillId="7" borderId="0" xfId="1" applyFont="1" applyFill="1"/>
    <xf numFmtId="0" fontId="1" fillId="7" borderId="1" xfId="1" applyFont="1" applyFill="1" applyBorder="1"/>
    <xf numFmtId="0" fontId="7" fillId="7" borderId="1" xfId="1" applyFont="1" applyFill="1" applyBorder="1"/>
    <xf numFmtId="0" fontId="1" fillId="7" borderId="2" xfId="1" applyFont="1" applyFill="1" applyBorder="1"/>
    <xf numFmtId="4" fontId="1" fillId="7" borderId="0" xfId="1" applyNumberFormat="1" applyFont="1" applyFill="1" applyBorder="1"/>
    <xf numFmtId="4" fontId="1" fillId="7" borderId="0" xfId="1" applyNumberFormat="1" applyFont="1" applyFill="1"/>
    <xf numFmtId="4" fontId="1" fillId="6" borderId="0" xfId="1" applyNumberFormat="1" applyFont="1" applyFill="1" applyBorder="1"/>
    <xf numFmtId="4" fontId="1" fillId="6" borderId="0" xfId="1" applyNumberFormat="1" applyFont="1" applyFill="1"/>
    <xf numFmtId="0" fontId="11" fillId="9" borderId="0" xfId="1" applyFont="1" applyFill="1" applyBorder="1"/>
    <xf numFmtId="0" fontId="11" fillId="9" borderId="0" xfId="1" applyFont="1" applyFill="1"/>
    <xf numFmtId="0" fontId="10" fillId="9" borderId="0" xfId="1" applyFont="1" applyFill="1" applyBorder="1"/>
    <xf numFmtId="0" fontId="10" fillId="9" borderId="0" xfId="1" applyFont="1" applyFill="1"/>
    <xf numFmtId="0" fontId="7" fillId="0" borderId="0" xfId="1" applyFont="1" applyFill="1" applyBorder="1"/>
    <xf numFmtId="0" fontId="7" fillId="0" borderId="0" xfId="1" applyFont="1" applyFill="1"/>
    <xf numFmtId="4" fontId="4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vertical="top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165" fontId="20" fillId="0" borderId="1" xfId="1" applyNumberFormat="1" applyFont="1" applyFill="1" applyBorder="1" applyAlignment="1">
      <alignment vertical="top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10" fillId="8" borderId="0" xfId="1" applyFont="1" applyFill="1" applyBorder="1"/>
    <xf numFmtId="4" fontId="4" fillId="0" borderId="4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top" wrapText="1"/>
    </xf>
    <xf numFmtId="49" fontId="3" fillId="0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4" fontId="9" fillId="5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5" borderId="0" xfId="1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9" fillId="4" borderId="0" xfId="1" applyNumberFormat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1" applyNumberFormat="1" applyFont="1" applyFill="1" applyBorder="1" applyAlignment="1">
      <alignment vertical="top" wrapText="1"/>
    </xf>
    <xf numFmtId="166" fontId="19" fillId="0" borderId="1" xfId="1" applyNumberFormat="1" applyFont="1" applyFill="1" applyBorder="1" applyAlignment="1">
      <alignment vertical="top" wrapText="1"/>
    </xf>
    <xf numFmtId="0" fontId="19" fillId="0" borderId="1" xfId="1" applyNumberFormat="1" applyFont="1" applyFill="1" applyBorder="1" applyAlignment="1">
      <alignment vertical="top" wrapText="1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vertical="top" wrapText="1"/>
    </xf>
    <xf numFmtId="0" fontId="20" fillId="0" borderId="1" xfId="1" applyNumberFormat="1" applyFont="1" applyFill="1" applyBorder="1" applyAlignment="1">
      <alignment vertical="top" wrapText="1"/>
    </xf>
    <xf numFmtId="49" fontId="19" fillId="0" borderId="1" xfId="4" applyNumberFormat="1" applyFont="1" applyFill="1" applyBorder="1" applyAlignment="1">
      <alignment vertical="top" wrapText="1"/>
    </xf>
    <xf numFmtId="2" fontId="19" fillId="0" borderId="1" xfId="4" applyNumberFormat="1" applyFont="1" applyFill="1" applyBorder="1" applyAlignment="1">
      <alignment vertical="top" wrapText="1"/>
    </xf>
    <xf numFmtId="165" fontId="19" fillId="0" borderId="1" xfId="2" applyNumberFormat="1" applyFont="1" applyFill="1" applyBorder="1" applyAlignment="1">
      <alignment vertical="top" wrapText="1"/>
    </xf>
    <xf numFmtId="0" fontId="19" fillId="0" borderId="1" xfId="3" applyNumberFormat="1" applyFont="1" applyFill="1" applyBorder="1" applyAlignment="1">
      <alignment vertical="top" wrapText="1"/>
    </xf>
    <xf numFmtId="49" fontId="19" fillId="0" borderId="1" xfId="3" applyNumberFormat="1" applyFont="1" applyFill="1" applyBorder="1" applyAlignment="1">
      <alignment vertical="top" wrapText="1"/>
    </xf>
    <xf numFmtId="166" fontId="19" fillId="0" borderId="1" xfId="3" applyNumberFormat="1" applyFont="1" applyFill="1" applyBorder="1" applyAlignment="1">
      <alignment vertical="top" wrapText="1"/>
    </xf>
    <xf numFmtId="2" fontId="19" fillId="0" borderId="1" xfId="1" applyNumberFormat="1" applyFont="1" applyFill="1" applyBorder="1" applyAlignment="1">
      <alignment vertical="top" wrapText="1"/>
    </xf>
    <xf numFmtId="0" fontId="20" fillId="0" borderId="1" xfId="1" applyFont="1" applyFill="1" applyBorder="1" applyAlignment="1">
      <alignment vertical="top" wrapText="1"/>
    </xf>
    <xf numFmtId="2" fontId="20" fillId="0" borderId="1" xfId="1" applyNumberFormat="1" applyFont="1" applyFill="1" applyBorder="1" applyAlignment="1">
      <alignment vertical="top" wrapText="1"/>
    </xf>
    <xf numFmtId="2" fontId="19" fillId="0" borderId="2" xfId="1" applyNumberFormat="1" applyFont="1" applyFill="1" applyBorder="1" applyAlignment="1">
      <alignment vertical="top" wrapText="1"/>
    </xf>
    <xf numFmtId="49" fontId="6" fillId="0" borderId="2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left" vertical="top" wrapText="1"/>
    </xf>
    <xf numFmtId="4" fontId="3" fillId="0" borderId="4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4" xfId="1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4" fontId="17" fillId="6" borderId="1" xfId="1" applyNumberFormat="1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1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165" fontId="19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13" fillId="3" borderId="11" xfId="0" applyNumberFormat="1" applyFont="1" applyFill="1" applyBorder="1" applyAlignment="1">
      <alignment horizontal="center" vertical="top" wrapText="1"/>
    </xf>
    <xf numFmtId="3" fontId="13" fillId="3" borderId="16" xfId="0" applyNumberFormat="1" applyFont="1" applyFill="1" applyBorder="1" applyAlignment="1">
      <alignment horizontal="center" vertical="top" wrapText="1"/>
    </xf>
    <xf numFmtId="49" fontId="13" fillId="3" borderId="10" xfId="1" applyNumberFormat="1" applyFont="1" applyFill="1" applyBorder="1" applyAlignment="1">
      <alignment horizontal="center" vertical="center" wrapText="1"/>
    </xf>
    <xf numFmtId="49" fontId="13" fillId="3" borderId="1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5" fontId="6" fillId="0" borderId="1" xfId="1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 readingOrder="1"/>
    </xf>
    <xf numFmtId="165" fontId="3" fillId="0" borderId="2" xfId="1" applyNumberFormat="1" applyFont="1" applyFill="1" applyBorder="1" applyAlignment="1">
      <alignment horizontal="left" vertical="top" wrapText="1"/>
    </xf>
    <xf numFmtId="165" fontId="3" fillId="0" borderId="4" xfId="1" applyNumberFormat="1" applyFont="1" applyFill="1" applyBorder="1" applyAlignment="1">
      <alignment horizontal="left" vertical="top" wrapText="1"/>
    </xf>
    <xf numFmtId="4" fontId="1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3" xfId="5"/>
    <cellStyle name="Обычный_Алексеевский уведомление" xfId="1"/>
    <cellStyle name="Обычный_Белгородский уведомление" xfId="2"/>
    <cellStyle name="Обычный_Валуйский уведомление" xfId="3"/>
    <cellStyle name="Обычный_Вейделевский уведомление" xfId="4"/>
  </cellStyles>
  <dxfs count="0"/>
  <tableStyles count="0" defaultTableStyle="TableStyleMedium9" defaultPivotStyle="PivotStyleLight16"/>
  <colors>
    <mruColors>
      <color rgb="FFCCFF99"/>
      <color rgb="FFFF3300"/>
      <color rgb="FF00FFCC"/>
      <color rgb="FFFF6600"/>
      <color rgb="FFFFFFCC"/>
      <color rgb="FFB6E987"/>
      <color rgb="FFEB4B79"/>
      <color rgb="FF9999FF"/>
      <color rgb="FF00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168</xdr:row>
      <xdr:rowOff>28575</xdr:rowOff>
    </xdr:from>
    <xdr:to>
      <xdr:col>0</xdr:col>
      <xdr:colOff>2533650</xdr:colOff>
      <xdr:row>168</xdr:row>
      <xdr:rowOff>1076325</xdr:rowOff>
    </xdr:to>
    <xdr:sp macro="" textlink="">
      <xdr:nvSpPr>
        <xdr:cNvPr id="1025" name="Text Box 13"/>
        <xdr:cNvSpPr txBox="1">
          <a:spLocks noChangeArrowheads="1"/>
        </xdr:cNvSpPr>
      </xdr:nvSpPr>
      <xdr:spPr bwMode="auto">
        <a:xfrm>
          <a:off x="19050" y="59121675"/>
          <a:ext cx="2514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57150</xdr:rowOff>
    </xdr:from>
    <xdr:to>
      <xdr:col>1</xdr:col>
      <xdr:colOff>9525</xdr:colOff>
      <xdr:row>186</xdr:row>
      <xdr:rowOff>1638300</xdr:rowOff>
    </xdr:to>
    <xdr:sp macro="" textlink="">
      <xdr:nvSpPr>
        <xdr:cNvPr id="1026" name="Text Box 48"/>
        <xdr:cNvSpPr txBox="1">
          <a:spLocks noChangeArrowheads="1"/>
        </xdr:cNvSpPr>
      </xdr:nvSpPr>
      <xdr:spPr bwMode="auto">
        <a:xfrm>
          <a:off x="9582150" y="73028175"/>
          <a:ext cx="9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186</xdr:row>
      <xdr:rowOff>57150</xdr:rowOff>
    </xdr:from>
    <xdr:to>
      <xdr:col>1</xdr:col>
      <xdr:colOff>9525</xdr:colOff>
      <xdr:row>186</xdr:row>
      <xdr:rowOff>1638300</xdr:rowOff>
    </xdr:to>
    <xdr:sp macro="" textlink="">
      <xdr:nvSpPr>
        <xdr:cNvPr id="1027" name="Text Box 48"/>
        <xdr:cNvSpPr txBox="1">
          <a:spLocks noChangeArrowheads="1"/>
        </xdr:cNvSpPr>
      </xdr:nvSpPr>
      <xdr:spPr bwMode="auto">
        <a:xfrm>
          <a:off x="9582150" y="73028175"/>
          <a:ext cx="9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45"/>
    <outlinePr summaryBelow="0"/>
    <pageSetUpPr fitToPage="1"/>
  </sheetPr>
  <dimension ref="A1:IC220"/>
  <sheetViews>
    <sheetView showGridLines="0" tabSelected="1" view="pageBreakPreview" zoomScale="70" zoomScaleNormal="100" zoomScaleSheetLayoutView="70" workbookViewId="0">
      <pane xSplit="10" ySplit="10" topLeftCell="AD216" activePane="bottomRight" state="frozen"/>
      <selection pane="topRight" activeCell="P1" sqref="P1"/>
      <selection pane="bottomLeft" activeCell="A11" sqref="A11"/>
      <selection pane="bottomRight" activeCell="H201" sqref="H201"/>
    </sheetView>
  </sheetViews>
  <sheetFormatPr defaultRowHeight="23.25" customHeight="1" x14ac:dyDescent="0.2"/>
  <cols>
    <col min="1" max="1" width="39.5703125" style="6" customWidth="1"/>
    <col min="2" max="2" width="7.28515625" style="18" customWidth="1"/>
    <col min="3" max="3" width="6.5703125" style="2" customWidth="1"/>
    <col min="4" max="4" width="10.85546875" style="2" customWidth="1"/>
    <col min="5" max="5" width="12.28515625" style="2" customWidth="1"/>
    <col min="6" max="6" width="6" style="2" customWidth="1"/>
    <col min="7" max="7" width="8.140625" style="2" customWidth="1"/>
    <col min="8" max="8" width="18.28515625" style="14" customWidth="1"/>
    <col min="9" max="9" width="15.42578125" style="14" customWidth="1"/>
    <col min="10" max="10" width="14.7109375" style="2" customWidth="1"/>
    <col min="11" max="20" width="13" style="2" customWidth="1"/>
    <col min="21" max="21" width="14.5703125" style="2" customWidth="1"/>
    <col min="22" max="22" width="13" style="2" customWidth="1"/>
    <col min="23" max="23" width="14.5703125" style="2" customWidth="1"/>
    <col min="24" max="24" width="14" style="2" customWidth="1"/>
    <col min="25" max="27" width="13" style="2" customWidth="1"/>
    <col min="28" max="28" width="10.7109375" style="2" customWidth="1"/>
    <col min="29" max="32" width="13" style="2" customWidth="1"/>
    <col min="33" max="33" width="16.28515625" style="2" customWidth="1"/>
    <col min="34" max="34" width="12.28515625" style="2" customWidth="1"/>
    <col min="35" max="35" width="15.140625" style="2" customWidth="1"/>
    <col min="36" max="36" width="12.42578125" style="2" customWidth="1"/>
    <col min="37" max="37" width="15.85546875" style="2" customWidth="1"/>
    <col min="38" max="39" width="12.7109375" style="2" customWidth="1"/>
    <col min="40" max="40" width="16" style="2" customWidth="1"/>
    <col min="41" max="41" width="13.140625" style="2" customWidth="1"/>
    <col min="42" max="42" width="14.5703125" style="2" customWidth="1"/>
    <col min="43" max="43" width="11.7109375" style="2" customWidth="1"/>
    <col min="44" max="44" width="16" style="2" customWidth="1"/>
    <col min="45" max="45" width="14" style="2" customWidth="1"/>
    <col min="46" max="46" width="16" style="2" customWidth="1"/>
    <col min="47" max="47" width="12.140625" style="2" customWidth="1"/>
    <col min="48" max="48" width="16" style="2" customWidth="1"/>
    <col min="49" max="49" width="14.140625" style="2" customWidth="1"/>
    <col min="50" max="55" width="16" style="2" customWidth="1"/>
    <col min="56" max="237" width="9.140625" style="8"/>
    <col min="238" max="16384" width="9.140625" style="2"/>
  </cols>
  <sheetData>
    <row r="1" spans="1:237" s="12" customFormat="1" ht="86.25" customHeight="1" thickBot="1" x14ac:dyDescent="0.25">
      <c r="A1" s="183" t="s">
        <v>349</v>
      </c>
      <c r="B1" s="183"/>
      <c r="C1" s="183"/>
      <c r="D1" s="183"/>
      <c r="E1" s="183"/>
      <c r="F1" s="183"/>
      <c r="G1" s="183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</row>
    <row r="2" spans="1:237" ht="23.25" hidden="1" customHeight="1" x14ac:dyDescent="0.25">
      <c r="A2" s="184"/>
      <c r="B2" s="184"/>
      <c r="C2" s="184"/>
      <c r="D2" s="184"/>
      <c r="E2" s="184"/>
      <c r="F2" s="184"/>
      <c r="G2" s="184"/>
      <c r="H2" s="184"/>
      <c r="I2" s="86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37" ht="23.25" hidden="1" customHeight="1" x14ac:dyDescent="0.25">
      <c r="A3" s="190" t="s">
        <v>213</v>
      </c>
      <c r="B3" s="190"/>
      <c r="C3" s="190"/>
      <c r="D3" s="190"/>
      <c r="E3" s="190"/>
      <c r="F3" s="190"/>
      <c r="G3" s="190"/>
      <c r="H3" s="190"/>
      <c r="I3" s="87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37" ht="23.25" hidden="1" customHeight="1" x14ac:dyDescent="0.25">
      <c r="A4" s="189"/>
      <c r="B4" s="189"/>
      <c r="C4" s="189"/>
      <c r="D4" s="189"/>
      <c r="E4" s="189"/>
      <c r="F4" s="189"/>
      <c r="G4" s="189"/>
      <c r="H4" s="189"/>
      <c r="I4" s="85"/>
      <c r="J4" s="10"/>
      <c r="K4" s="10"/>
      <c r="L4" s="10"/>
      <c r="M4" s="10"/>
      <c r="N4" s="10"/>
      <c r="O4" s="10"/>
      <c r="P4" s="10"/>
      <c r="Q4" s="10"/>
    </row>
    <row r="5" spans="1:237" ht="23.25" hidden="1" customHeight="1" x14ac:dyDescent="0.25">
      <c r="A5" s="9"/>
      <c r="B5" s="189"/>
      <c r="C5" s="189"/>
      <c r="D5" s="9"/>
      <c r="E5" s="9"/>
      <c r="F5" s="9"/>
      <c r="G5" s="9"/>
      <c r="J5" s="10"/>
      <c r="K5" s="10"/>
      <c r="L5" s="16"/>
      <c r="M5" s="16"/>
      <c r="N5" s="10"/>
      <c r="O5" s="10"/>
      <c r="P5" s="10"/>
      <c r="Q5" s="10"/>
    </row>
    <row r="6" spans="1:237" ht="23.25" hidden="1" customHeight="1" x14ac:dyDescent="0.25">
      <c r="A6" s="9"/>
      <c r="B6" s="189"/>
      <c r="C6" s="189"/>
      <c r="D6" s="189"/>
      <c r="E6" s="189"/>
      <c r="F6" s="9"/>
      <c r="G6" s="9"/>
      <c r="J6" s="10"/>
      <c r="K6" s="10"/>
      <c r="L6" s="16"/>
      <c r="M6" s="16"/>
      <c r="N6" s="10"/>
      <c r="O6" s="10"/>
      <c r="P6" s="10"/>
      <c r="Q6" s="10"/>
    </row>
    <row r="7" spans="1:237" ht="23.25" hidden="1" customHeight="1" x14ac:dyDescent="0.25">
      <c r="A7" s="184" t="s">
        <v>185</v>
      </c>
      <c r="B7" s="184"/>
      <c r="C7" s="184"/>
      <c r="D7" s="184"/>
      <c r="E7" s="184"/>
      <c r="F7" s="184"/>
      <c r="G7" s="184"/>
      <c r="H7" s="184"/>
      <c r="I7" s="86"/>
      <c r="J7" s="3"/>
      <c r="K7" s="3"/>
      <c r="L7" s="4"/>
      <c r="M7" s="4"/>
    </row>
    <row r="8" spans="1:237" ht="14.25" hidden="1" customHeight="1" x14ac:dyDescent="0.25">
      <c r="A8" s="189"/>
      <c r="B8" s="189"/>
      <c r="C8" s="189"/>
      <c r="D8" s="189"/>
      <c r="E8" s="189"/>
      <c r="F8" s="189"/>
      <c r="G8" s="189"/>
      <c r="H8" s="189"/>
      <c r="I8" s="85"/>
      <c r="J8" s="3"/>
      <c r="K8" s="3"/>
      <c r="N8" s="5"/>
      <c r="O8" s="5"/>
      <c r="P8" s="5"/>
      <c r="Q8" s="5"/>
      <c r="R8" s="5"/>
      <c r="S8" s="5"/>
      <c r="AT8" s="8"/>
      <c r="AU8" s="8"/>
    </row>
    <row r="9" spans="1:237" ht="33.75" hidden="1" customHeight="1" thickBot="1" x14ac:dyDescent="0.25">
      <c r="A9" s="7" t="s">
        <v>184</v>
      </c>
      <c r="B9" s="17"/>
      <c r="C9" s="1"/>
      <c r="D9" s="1"/>
      <c r="E9" s="1"/>
      <c r="F9" s="19"/>
      <c r="G9" s="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237" ht="23.25" customHeight="1" x14ac:dyDescent="0.2">
      <c r="A10" s="187" t="s">
        <v>208</v>
      </c>
      <c r="B10" s="185" t="s">
        <v>179</v>
      </c>
      <c r="C10" s="185" t="s">
        <v>180</v>
      </c>
      <c r="D10" s="185" t="s">
        <v>181</v>
      </c>
      <c r="E10" s="185" t="s">
        <v>182</v>
      </c>
      <c r="F10" s="185" t="s">
        <v>183</v>
      </c>
      <c r="G10" s="185" t="s">
        <v>186</v>
      </c>
      <c r="H10" s="196" t="s">
        <v>354</v>
      </c>
      <c r="I10" s="196" t="s">
        <v>353</v>
      </c>
      <c r="J10" s="170" t="s">
        <v>210</v>
      </c>
      <c r="K10" s="171"/>
      <c r="L10" s="170" t="s">
        <v>187</v>
      </c>
      <c r="M10" s="171"/>
      <c r="N10" s="170" t="s">
        <v>188</v>
      </c>
      <c r="O10" s="171"/>
      <c r="P10" s="170" t="s">
        <v>189</v>
      </c>
      <c r="Q10" s="171"/>
      <c r="R10" s="170" t="s">
        <v>190</v>
      </c>
      <c r="S10" s="171"/>
      <c r="T10" s="170" t="s">
        <v>191</v>
      </c>
      <c r="U10" s="171"/>
      <c r="V10" s="170" t="s">
        <v>192</v>
      </c>
      <c r="W10" s="171"/>
      <c r="X10" s="170" t="s">
        <v>193</v>
      </c>
      <c r="Y10" s="171"/>
      <c r="Z10" s="170" t="s">
        <v>194</v>
      </c>
      <c r="AA10" s="171"/>
      <c r="AB10" s="170" t="s">
        <v>195</v>
      </c>
      <c r="AC10" s="171"/>
      <c r="AD10" s="170" t="s">
        <v>196</v>
      </c>
      <c r="AE10" s="171"/>
      <c r="AF10" s="170" t="s">
        <v>197</v>
      </c>
      <c r="AG10" s="171"/>
      <c r="AH10" s="170" t="s">
        <v>198</v>
      </c>
      <c r="AI10" s="171"/>
      <c r="AJ10" s="170" t="s">
        <v>199</v>
      </c>
      <c r="AK10" s="171"/>
      <c r="AL10" s="170" t="s">
        <v>200</v>
      </c>
      <c r="AM10" s="171"/>
      <c r="AN10" s="170" t="s">
        <v>201</v>
      </c>
      <c r="AO10" s="171"/>
      <c r="AP10" s="170" t="s">
        <v>202</v>
      </c>
      <c r="AQ10" s="171"/>
      <c r="AR10" s="170" t="s">
        <v>203</v>
      </c>
      <c r="AS10" s="171"/>
      <c r="AT10" s="170" t="s">
        <v>204</v>
      </c>
      <c r="AU10" s="171"/>
      <c r="AV10" s="170" t="s">
        <v>205</v>
      </c>
      <c r="AW10" s="171"/>
      <c r="AX10" s="170" t="s">
        <v>206</v>
      </c>
      <c r="AY10" s="171"/>
      <c r="AZ10" s="170" t="s">
        <v>207</v>
      </c>
      <c r="BA10" s="172"/>
      <c r="BB10" s="100"/>
      <c r="BC10" s="100"/>
    </row>
    <row r="11" spans="1:237" ht="30" customHeight="1" thickBot="1" x14ac:dyDescent="0.25">
      <c r="A11" s="188"/>
      <c r="B11" s="186"/>
      <c r="C11" s="186"/>
      <c r="D11" s="186"/>
      <c r="E11" s="186"/>
      <c r="F11" s="186"/>
      <c r="G11" s="186"/>
      <c r="H11" s="197"/>
      <c r="I11" s="197"/>
      <c r="J11" s="118" t="s">
        <v>351</v>
      </c>
      <c r="K11" s="118" t="s">
        <v>352</v>
      </c>
      <c r="L11" s="118" t="s">
        <v>351</v>
      </c>
      <c r="M11" s="118" t="s">
        <v>352</v>
      </c>
      <c r="N11" s="118" t="s">
        <v>351</v>
      </c>
      <c r="O11" s="118" t="s">
        <v>352</v>
      </c>
      <c r="P11" s="118" t="s">
        <v>351</v>
      </c>
      <c r="Q11" s="118" t="s">
        <v>352</v>
      </c>
      <c r="R11" s="118" t="s">
        <v>351</v>
      </c>
      <c r="S11" s="118" t="s">
        <v>352</v>
      </c>
      <c r="T11" s="118" t="s">
        <v>351</v>
      </c>
      <c r="U11" s="118" t="s">
        <v>352</v>
      </c>
      <c r="V11" s="118" t="s">
        <v>351</v>
      </c>
      <c r="W11" s="118" t="s">
        <v>352</v>
      </c>
      <c r="X11" s="118" t="s">
        <v>351</v>
      </c>
      <c r="Y11" s="118" t="s">
        <v>352</v>
      </c>
      <c r="Z11" s="118" t="s">
        <v>351</v>
      </c>
      <c r="AA11" s="118" t="s">
        <v>352</v>
      </c>
      <c r="AB11" s="118" t="s">
        <v>351</v>
      </c>
      <c r="AC11" s="118" t="s">
        <v>352</v>
      </c>
      <c r="AD11" s="118" t="s">
        <v>351</v>
      </c>
      <c r="AE11" s="118" t="s">
        <v>352</v>
      </c>
      <c r="AF11" s="118" t="s">
        <v>351</v>
      </c>
      <c r="AG11" s="118" t="s">
        <v>352</v>
      </c>
      <c r="AH11" s="118" t="s">
        <v>351</v>
      </c>
      <c r="AI11" s="118" t="s">
        <v>352</v>
      </c>
      <c r="AJ11" s="118" t="s">
        <v>351</v>
      </c>
      <c r="AK11" s="118" t="s">
        <v>352</v>
      </c>
      <c r="AL11" s="118" t="s">
        <v>351</v>
      </c>
      <c r="AM11" s="118" t="s">
        <v>352</v>
      </c>
      <c r="AN11" s="118" t="s">
        <v>351</v>
      </c>
      <c r="AO11" s="118" t="s">
        <v>352</v>
      </c>
      <c r="AP11" s="118" t="s">
        <v>351</v>
      </c>
      <c r="AQ11" s="118" t="s">
        <v>352</v>
      </c>
      <c r="AR11" s="118" t="s">
        <v>351</v>
      </c>
      <c r="AS11" s="118" t="s">
        <v>352</v>
      </c>
      <c r="AT11" s="118" t="s">
        <v>351</v>
      </c>
      <c r="AU11" s="118" t="s">
        <v>352</v>
      </c>
      <c r="AV11" s="118" t="s">
        <v>351</v>
      </c>
      <c r="AW11" s="118" t="s">
        <v>352</v>
      </c>
      <c r="AX11" s="118" t="s">
        <v>351</v>
      </c>
      <c r="AY11" s="118" t="s">
        <v>352</v>
      </c>
      <c r="AZ11" s="118" t="s">
        <v>351</v>
      </c>
      <c r="BA11" s="195" t="s">
        <v>352</v>
      </c>
      <c r="BB11" s="100"/>
      <c r="BC11" s="100"/>
    </row>
    <row r="12" spans="1:237" s="37" customFormat="1" ht="39" customHeight="1" x14ac:dyDescent="0.2">
      <c r="A12" s="126" t="s">
        <v>211</v>
      </c>
      <c r="B12" s="127" t="s">
        <v>131</v>
      </c>
      <c r="C12" s="127" t="s">
        <v>126</v>
      </c>
      <c r="D12" s="127" t="s">
        <v>35</v>
      </c>
      <c r="E12" s="127" t="s">
        <v>127</v>
      </c>
      <c r="F12" s="127" t="s">
        <v>38</v>
      </c>
      <c r="G12" s="127" t="s">
        <v>39</v>
      </c>
      <c r="H12" s="165">
        <f>J12+L12+N12+P12+R12+T12+V12+X12+Z12+AB12+AD12+AF12+AH12+AJ12+AL12+AN12+AP12+AR12+AT12</f>
        <v>2909179</v>
      </c>
      <c r="I12" s="165">
        <f>K12+M12+O12+Q12+S12+U12+W12+Y12+AA12+AC12+AE12+AG12+AI12+AK12+AM12+AO12+AQ12+AS12+AU12</f>
        <v>2909179</v>
      </c>
      <c r="J12" s="117">
        <v>134872</v>
      </c>
      <c r="K12" s="117">
        <f>J12</f>
        <v>134872</v>
      </c>
      <c r="L12" s="117">
        <v>404210</v>
      </c>
      <c r="M12" s="117">
        <f>L12</f>
        <v>404210</v>
      </c>
      <c r="N12" s="117">
        <v>98284</v>
      </c>
      <c r="O12" s="117">
        <f>N12</f>
        <v>98284</v>
      </c>
      <c r="P12" s="117">
        <v>131706</v>
      </c>
      <c r="Q12" s="117">
        <f>P12</f>
        <v>131706</v>
      </c>
      <c r="R12" s="117">
        <v>177215</v>
      </c>
      <c r="S12" s="117">
        <f>R12</f>
        <v>177215</v>
      </c>
      <c r="T12" s="117">
        <v>183081</v>
      </c>
      <c r="U12" s="117">
        <f>T12</f>
        <v>183081</v>
      </c>
      <c r="V12" s="117">
        <v>89991</v>
      </c>
      <c r="W12" s="117">
        <f>V12</f>
        <v>89991</v>
      </c>
      <c r="X12" s="117">
        <v>148802</v>
      </c>
      <c r="Y12" s="117">
        <f>X12</f>
        <v>148802</v>
      </c>
      <c r="Z12" s="117">
        <v>111729</v>
      </c>
      <c r="AA12" s="117">
        <f>Z12</f>
        <v>111729</v>
      </c>
      <c r="AB12" s="117">
        <v>117188</v>
      </c>
      <c r="AC12" s="117">
        <f>AB12</f>
        <v>117188</v>
      </c>
      <c r="AD12" s="117">
        <v>137607</v>
      </c>
      <c r="AE12" s="117">
        <f>AD12</f>
        <v>137607</v>
      </c>
      <c r="AF12" s="117">
        <v>103869</v>
      </c>
      <c r="AG12" s="117">
        <f>AF12</f>
        <v>103869</v>
      </c>
      <c r="AH12" s="117">
        <v>68667</v>
      </c>
      <c r="AI12" s="117">
        <f>AH12</f>
        <v>68667</v>
      </c>
      <c r="AJ12" s="117">
        <v>128711</v>
      </c>
      <c r="AK12" s="117">
        <f>AJ12</f>
        <v>128711</v>
      </c>
      <c r="AL12" s="117">
        <v>187331</v>
      </c>
      <c r="AM12" s="117">
        <f>AL12</f>
        <v>187331</v>
      </c>
      <c r="AN12" s="117">
        <v>146872</v>
      </c>
      <c r="AO12" s="117">
        <f>AN12</f>
        <v>146872</v>
      </c>
      <c r="AP12" s="117">
        <v>168476</v>
      </c>
      <c r="AQ12" s="117">
        <f>AP12</f>
        <v>168476</v>
      </c>
      <c r="AR12" s="117">
        <v>285067</v>
      </c>
      <c r="AS12" s="117">
        <f>AR12</f>
        <v>285067</v>
      </c>
      <c r="AT12" s="117">
        <v>85501</v>
      </c>
      <c r="AU12" s="117">
        <f>AT12</f>
        <v>85501</v>
      </c>
      <c r="AV12" s="117"/>
      <c r="AW12" s="117"/>
      <c r="AX12" s="117"/>
      <c r="AY12" s="117"/>
      <c r="AZ12" s="117"/>
      <c r="BA12" s="117"/>
      <c r="BB12" s="101"/>
      <c r="BC12" s="101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</row>
    <row r="13" spans="1:237" s="12" customFormat="1" ht="61.5" customHeight="1" x14ac:dyDescent="0.2">
      <c r="A13" s="128" t="s">
        <v>264</v>
      </c>
      <c r="B13" s="69" t="s">
        <v>133</v>
      </c>
      <c r="C13" s="69" t="s">
        <v>60</v>
      </c>
      <c r="D13" s="69" t="s">
        <v>46</v>
      </c>
      <c r="E13" s="69" t="s">
        <v>61</v>
      </c>
      <c r="F13" s="69" t="s">
        <v>40</v>
      </c>
      <c r="G13" s="69" t="s">
        <v>39</v>
      </c>
      <c r="H13" s="65">
        <f>J13+L13+N13+P13+R13+T13+V13+X13+Z13+AB13+AD13+AF13+AH13+AJ13+AL13+AN13+AP13+AR13+AT13</f>
        <v>2722</v>
      </c>
      <c r="I13" s="65">
        <f>K13+M13+O13+Q13+S13+U13+W13+Y13+AA13+AC13+AE13+AG13+AI13+AK13+AM13+AO13+AQ13+AS13+AU13</f>
        <v>2687</v>
      </c>
      <c r="J13" s="71"/>
      <c r="K13" s="71"/>
      <c r="L13" s="71"/>
      <c r="M13" s="71"/>
      <c r="N13" s="71"/>
      <c r="O13" s="71"/>
      <c r="P13" s="71">
        <v>805</v>
      </c>
      <c r="Q13" s="71">
        <v>770</v>
      </c>
      <c r="R13" s="71"/>
      <c r="S13" s="71"/>
      <c r="T13" s="71"/>
      <c r="U13" s="71"/>
      <c r="V13" s="71"/>
      <c r="W13" s="71"/>
      <c r="X13" s="71"/>
      <c r="Y13" s="71"/>
      <c r="Z13" s="71">
        <v>1287</v>
      </c>
      <c r="AA13" s="71">
        <v>1287</v>
      </c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>
        <v>630</v>
      </c>
      <c r="AM13" s="71">
        <v>630</v>
      </c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102"/>
      <c r="BC13" s="102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1:237" s="12" customFormat="1" ht="108.75" customHeight="1" x14ac:dyDescent="0.2">
      <c r="A14" s="129" t="s">
        <v>214</v>
      </c>
      <c r="B14" s="69" t="s">
        <v>109</v>
      </c>
      <c r="C14" s="69" t="s">
        <v>109</v>
      </c>
      <c r="D14" s="69" t="s">
        <v>109</v>
      </c>
      <c r="E14" s="69" t="s">
        <v>109</v>
      </c>
      <c r="F14" s="69" t="s">
        <v>109</v>
      </c>
      <c r="G14" s="69" t="s">
        <v>109</v>
      </c>
      <c r="H14" s="65">
        <f>H15+H16+H17+H18</f>
        <v>50070.2</v>
      </c>
      <c r="I14" s="65">
        <f>I15+I16+I17+I18</f>
        <v>48043</v>
      </c>
      <c r="J14" s="88">
        <f t="shared" ref="J14" si="0">J15+J16+J17+J18</f>
        <v>14097</v>
      </c>
      <c r="K14" s="88">
        <f>K15+K16+K17+K18</f>
        <v>14097</v>
      </c>
      <c r="L14" s="88">
        <f t="shared" ref="L14:BA14" si="1">L15+L16+L17+L18</f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22475.1</v>
      </c>
      <c r="Q14" s="88">
        <f t="shared" si="1"/>
        <v>21461.5</v>
      </c>
      <c r="R14" s="88">
        <f t="shared" si="1"/>
        <v>4701</v>
      </c>
      <c r="S14" s="88">
        <f t="shared" si="1"/>
        <v>4701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  <c r="Y14" s="88">
        <f t="shared" si="1"/>
        <v>0</v>
      </c>
      <c r="Z14" s="88">
        <f t="shared" si="1"/>
        <v>6797</v>
      </c>
      <c r="AA14" s="88">
        <f t="shared" si="1"/>
        <v>6797</v>
      </c>
      <c r="AB14" s="88">
        <f t="shared" si="1"/>
        <v>0</v>
      </c>
      <c r="AC14" s="88">
        <f t="shared" si="1"/>
        <v>0</v>
      </c>
      <c r="AD14" s="88">
        <f t="shared" si="1"/>
        <v>0</v>
      </c>
      <c r="AE14" s="88">
        <f t="shared" si="1"/>
        <v>0</v>
      </c>
      <c r="AF14" s="88">
        <f t="shared" si="1"/>
        <v>0</v>
      </c>
      <c r="AG14" s="88">
        <f t="shared" si="1"/>
        <v>0</v>
      </c>
      <c r="AH14" s="88">
        <f t="shared" si="1"/>
        <v>0</v>
      </c>
      <c r="AI14" s="88">
        <f t="shared" si="1"/>
        <v>0</v>
      </c>
      <c r="AJ14" s="88">
        <f t="shared" si="1"/>
        <v>0</v>
      </c>
      <c r="AK14" s="88">
        <f t="shared" si="1"/>
        <v>0</v>
      </c>
      <c r="AL14" s="88">
        <f t="shared" si="1"/>
        <v>0</v>
      </c>
      <c r="AM14" s="88">
        <f t="shared" si="1"/>
        <v>0</v>
      </c>
      <c r="AN14" s="88">
        <f t="shared" si="1"/>
        <v>0</v>
      </c>
      <c r="AO14" s="88">
        <f t="shared" si="1"/>
        <v>0</v>
      </c>
      <c r="AP14" s="88">
        <f t="shared" si="1"/>
        <v>0</v>
      </c>
      <c r="AQ14" s="88">
        <f t="shared" si="1"/>
        <v>0</v>
      </c>
      <c r="AR14" s="88">
        <f t="shared" si="1"/>
        <v>0</v>
      </c>
      <c r="AS14" s="88">
        <f t="shared" si="1"/>
        <v>0</v>
      </c>
      <c r="AT14" s="88">
        <f t="shared" si="1"/>
        <v>2000.1</v>
      </c>
      <c r="AU14" s="88">
        <f t="shared" si="1"/>
        <v>986.5</v>
      </c>
      <c r="AV14" s="88">
        <f t="shared" si="1"/>
        <v>0</v>
      </c>
      <c r="AW14" s="88">
        <f t="shared" si="1"/>
        <v>0</v>
      </c>
      <c r="AX14" s="88">
        <f t="shared" si="1"/>
        <v>0</v>
      </c>
      <c r="AY14" s="88">
        <f t="shared" si="1"/>
        <v>0</v>
      </c>
      <c r="AZ14" s="88">
        <f t="shared" si="1"/>
        <v>0</v>
      </c>
      <c r="BA14" s="88">
        <f t="shared" si="1"/>
        <v>0</v>
      </c>
      <c r="BB14" s="103"/>
      <c r="BC14" s="103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1:237" s="64" customFormat="1" ht="23.25" customHeight="1" x14ac:dyDescent="0.2">
      <c r="A15" s="191" t="s">
        <v>215</v>
      </c>
      <c r="B15" s="74" t="s">
        <v>133</v>
      </c>
      <c r="C15" s="74" t="s">
        <v>49</v>
      </c>
      <c r="D15" s="74" t="s">
        <v>45</v>
      </c>
      <c r="E15" s="130" t="s">
        <v>57</v>
      </c>
      <c r="F15" s="74" t="s">
        <v>146</v>
      </c>
      <c r="G15" s="74" t="s">
        <v>39</v>
      </c>
      <c r="H15" s="65">
        <f t="shared" ref="H15:I18" si="2">J15+L15+N15+P15+R15+T15+V15+X15+Z15+AB15+AD15+AF15+AH15+AJ15+AL15+AN15+AP15+AR15+AT15+AV15+AX15+AZ15</f>
        <v>25000</v>
      </c>
      <c r="I15" s="65">
        <f t="shared" si="2"/>
        <v>25000</v>
      </c>
      <c r="J15" s="75">
        <v>7650</v>
      </c>
      <c r="K15" s="75">
        <v>7650</v>
      </c>
      <c r="L15" s="75"/>
      <c r="M15" s="75"/>
      <c r="N15" s="75"/>
      <c r="O15" s="75"/>
      <c r="P15" s="75">
        <v>11111</v>
      </c>
      <c r="Q15" s="75">
        <v>11111</v>
      </c>
      <c r="R15" s="75">
        <v>2551</v>
      </c>
      <c r="S15" s="75">
        <v>2551</v>
      </c>
      <c r="T15" s="75"/>
      <c r="U15" s="75"/>
      <c r="V15" s="75"/>
      <c r="W15" s="75"/>
      <c r="X15" s="75"/>
      <c r="Y15" s="75"/>
      <c r="Z15" s="75">
        <v>3688</v>
      </c>
      <c r="AA15" s="75">
        <v>3688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104"/>
      <c r="BC15" s="104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</row>
    <row r="16" spans="1:237" s="64" customFormat="1" ht="23.25" customHeight="1" x14ac:dyDescent="0.2">
      <c r="A16" s="191"/>
      <c r="B16" s="74" t="s">
        <v>133</v>
      </c>
      <c r="C16" s="74" t="s">
        <v>49</v>
      </c>
      <c r="D16" s="74" t="s">
        <v>45</v>
      </c>
      <c r="E16" s="130" t="s">
        <v>57</v>
      </c>
      <c r="F16" s="74" t="s">
        <v>146</v>
      </c>
      <c r="G16" s="74" t="s">
        <v>39</v>
      </c>
      <c r="H16" s="65">
        <f t="shared" si="2"/>
        <v>21070</v>
      </c>
      <c r="I16" s="65">
        <f t="shared" si="2"/>
        <v>21070</v>
      </c>
      <c r="J16" s="75">
        <v>6447</v>
      </c>
      <c r="K16" s="75">
        <v>6447</v>
      </c>
      <c r="L16" s="75"/>
      <c r="M16" s="75"/>
      <c r="N16" s="75"/>
      <c r="O16" s="75"/>
      <c r="P16" s="75">
        <v>9364</v>
      </c>
      <c r="Q16" s="75">
        <v>9364</v>
      </c>
      <c r="R16" s="75">
        <v>2150</v>
      </c>
      <c r="S16" s="75">
        <v>2150</v>
      </c>
      <c r="T16" s="75"/>
      <c r="U16" s="75"/>
      <c r="V16" s="75"/>
      <c r="W16" s="75"/>
      <c r="X16" s="75"/>
      <c r="Y16" s="75"/>
      <c r="Z16" s="75">
        <v>3109</v>
      </c>
      <c r="AA16" s="75">
        <v>3109</v>
      </c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104"/>
      <c r="BC16" s="104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</row>
    <row r="17" spans="1:237" s="64" customFormat="1" ht="23.25" customHeight="1" x14ac:dyDescent="0.2">
      <c r="A17" s="191" t="s">
        <v>216</v>
      </c>
      <c r="B17" s="74" t="s">
        <v>133</v>
      </c>
      <c r="C17" s="74" t="s">
        <v>49</v>
      </c>
      <c r="D17" s="74" t="s">
        <v>46</v>
      </c>
      <c r="E17" s="130" t="s">
        <v>57</v>
      </c>
      <c r="F17" s="74" t="s">
        <v>40</v>
      </c>
      <c r="G17" s="74" t="s">
        <v>39</v>
      </c>
      <c r="H17" s="65">
        <f t="shared" si="2"/>
        <v>1973.3</v>
      </c>
      <c r="I17" s="65">
        <f t="shared" si="2"/>
        <v>1973</v>
      </c>
      <c r="J17" s="75"/>
      <c r="K17" s="75"/>
      <c r="L17" s="75"/>
      <c r="M17" s="75"/>
      <c r="N17" s="75"/>
      <c r="O17" s="75"/>
      <c r="P17" s="75">
        <v>986.65</v>
      </c>
      <c r="Q17" s="75">
        <v>986.5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>
        <v>986.65</v>
      </c>
      <c r="AU17" s="75">
        <v>986.5</v>
      </c>
      <c r="AV17" s="75"/>
      <c r="AW17" s="75"/>
      <c r="AX17" s="75"/>
      <c r="AY17" s="75"/>
      <c r="AZ17" s="75"/>
      <c r="BA17" s="75"/>
      <c r="BB17" s="104"/>
      <c r="BC17" s="104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</row>
    <row r="18" spans="1:237" s="64" customFormat="1" ht="25.5" customHeight="1" x14ac:dyDescent="0.2">
      <c r="A18" s="191"/>
      <c r="B18" s="74" t="s">
        <v>133</v>
      </c>
      <c r="C18" s="74" t="s">
        <v>49</v>
      </c>
      <c r="D18" s="74" t="s">
        <v>46</v>
      </c>
      <c r="E18" s="130" t="s">
        <v>57</v>
      </c>
      <c r="F18" s="74" t="s">
        <v>40</v>
      </c>
      <c r="G18" s="74" t="s">
        <v>39</v>
      </c>
      <c r="H18" s="65">
        <f t="shared" si="2"/>
        <v>2026.9</v>
      </c>
      <c r="I18" s="65">
        <f t="shared" si="2"/>
        <v>0</v>
      </c>
      <c r="J18" s="75"/>
      <c r="K18" s="75"/>
      <c r="L18" s="75"/>
      <c r="M18" s="75"/>
      <c r="N18" s="75"/>
      <c r="O18" s="75"/>
      <c r="P18" s="75">
        <v>1013.45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>
        <v>1013.45</v>
      </c>
      <c r="AU18" s="75"/>
      <c r="AV18" s="75"/>
      <c r="AW18" s="75"/>
      <c r="AX18" s="75"/>
      <c r="AY18" s="75"/>
      <c r="AZ18" s="75"/>
      <c r="BA18" s="75"/>
      <c r="BB18" s="104"/>
      <c r="BC18" s="104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</row>
    <row r="19" spans="1:237" s="64" customFormat="1" ht="27.75" customHeight="1" x14ac:dyDescent="0.2">
      <c r="A19" s="180" t="s">
        <v>295</v>
      </c>
      <c r="B19" s="131" t="s">
        <v>109</v>
      </c>
      <c r="C19" s="69" t="s">
        <v>109</v>
      </c>
      <c r="D19" s="69" t="s">
        <v>109</v>
      </c>
      <c r="E19" s="131" t="s">
        <v>109</v>
      </c>
      <c r="F19" s="69" t="s">
        <v>109</v>
      </c>
      <c r="G19" s="69" t="s">
        <v>109</v>
      </c>
      <c r="H19" s="65">
        <f t="shared" ref="H19:H50" si="3">J19+L19+N19+P19+R19+T19+V19+X19+Z19+AB19+AD19+AF19+AH19+AJ19+AL19+AN19+AP19+AR19+AT19+AV19+AX19+AZ19</f>
        <v>51621</v>
      </c>
      <c r="I19" s="65">
        <f>I21+I22</f>
        <v>51583</v>
      </c>
      <c r="J19" s="71">
        <f>J21+J22</f>
        <v>3459.78</v>
      </c>
      <c r="K19" s="71">
        <f>K21+K22</f>
        <v>3460</v>
      </c>
      <c r="L19" s="71">
        <f t="shared" ref="L19:BA19" si="4">L21+L22</f>
        <v>3675.78</v>
      </c>
      <c r="M19" s="71">
        <f t="shared" si="4"/>
        <v>3675</v>
      </c>
      <c r="N19" s="71">
        <f t="shared" si="4"/>
        <v>2291.9499999999998</v>
      </c>
      <c r="O19" s="71">
        <f t="shared" si="4"/>
        <v>2292</v>
      </c>
      <c r="P19" s="71">
        <f t="shared" si="4"/>
        <v>1746.51</v>
      </c>
      <c r="Q19" s="71">
        <f t="shared" si="4"/>
        <v>1747</v>
      </c>
      <c r="R19" s="71">
        <f t="shared" si="4"/>
        <v>1389.45</v>
      </c>
      <c r="S19" s="71">
        <f t="shared" si="4"/>
        <v>1389</v>
      </c>
      <c r="T19" s="71">
        <f t="shared" si="4"/>
        <v>1436.56</v>
      </c>
      <c r="U19" s="71">
        <f t="shared" si="4"/>
        <v>1436</v>
      </c>
      <c r="V19" s="71">
        <f t="shared" si="4"/>
        <v>626.41</v>
      </c>
      <c r="W19" s="71">
        <f t="shared" si="4"/>
        <v>626</v>
      </c>
      <c r="X19" s="71">
        <f t="shared" si="4"/>
        <v>1492.95</v>
      </c>
      <c r="Y19" s="71">
        <f t="shared" si="4"/>
        <v>1493</v>
      </c>
      <c r="Z19" s="71">
        <f t="shared" si="4"/>
        <v>2770.51</v>
      </c>
      <c r="AA19" s="71">
        <f t="shared" si="4"/>
        <v>2770</v>
      </c>
      <c r="AB19" s="71">
        <f t="shared" si="4"/>
        <v>863.71</v>
      </c>
      <c r="AC19" s="71">
        <f t="shared" si="4"/>
        <v>864</v>
      </c>
      <c r="AD19" s="71">
        <f t="shared" si="4"/>
        <v>2311.65</v>
      </c>
      <c r="AE19" s="71">
        <f t="shared" si="4"/>
        <v>2311</v>
      </c>
      <c r="AF19" s="71">
        <f t="shared" si="4"/>
        <v>1280.05</v>
      </c>
      <c r="AG19" s="71">
        <f t="shared" si="4"/>
        <v>1280</v>
      </c>
      <c r="AH19" s="71">
        <f t="shared" si="4"/>
        <v>1500.43</v>
      </c>
      <c r="AI19" s="71">
        <f t="shared" si="4"/>
        <v>1501</v>
      </c>
      <c r="AJ19" s="71">
        <f t="shared" si="4"/>
        <v>1668.55</v>
      </c>
      <c r="AK19" s="71">
        <f t="shared" si="4"/>
        <v>1669</v>
      </c>
      <c r="AL19" s="71">
        <f t="shared" si="4"/>
        <v>1402.53</v>
      </c>
      <c r="AM19" s="71">
        <f t="shared" si="4"/>
        <v>1403</v>
      </c>
      <c r="AN19" s="71">
        <f t="shared" si="4"/>
        <v>959.61</v>
      </c>
      <c r="AO19" s="71">
        <f t="shared" si="4"/>
        <v>959</v>
      </c>
      <c r="AP19" s="71">
        <f t="shared" si="4"/>
        <v>1581.55</v>
      </c>
      <c r="AQ19" s="71">
        <f t="shared" si="4"/>
        <v>1582</v>
      </c>
      <c r="AR19" s="71">
        <f t="shared" si="4"/>
        <v>1748.5</v>
      </c>
      <c r="AS19" s="71">
        <f t="shared" si="4"/>
        <v>1749</v>
      </c>
      <c r="AT19" s="71">
        <f t="shared" si="4"/>
        <v>2747</v>
      </c>
      <c r="AU19" s="71">
        <f t="shared" si="4"/>
        <v>2747</v>
      </c>
      <c r="AV19" s="71">
        <f t="shared" si="4"/>
        <v>5642.76</v>
      </c>
      <c r="AW19" s="71">
        <f t="shared" si="4"/>
        <v>5642</v>
      </c>
      <c r="AX19" s="71">
        <f t="shared" si="4"/>
        <v>4559.41</v>
      </c>
      <c r="AY19" s="71">
        <f t="shared" si="4"/>
        <v>4560</v>
      </c>
      <c r="AZ19" s="71">
        <f t="shared" si="4"/>
        <v>6465.35</v>
      </c>
      <c r="BA19" s="71">
        <f t="shared" si="4"/>
        <v>6428</v>
      </c>
      <c r="BB19" s="102"/>
      <c r="BC19" s="102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</row>
    <row r="20" spans="1:237" s="64" customFormat="1" ht="27.75" customHeight="1" x14ac:dyDescent="0.2">
      <c r="A20" s="180"/>
      <c r="B20" s="131">
        <v>807</v>
      </c>
      <c r="C20" s="69" t="s">
        <v>75</v>
      </c>
      <c r="D20" s="69" t="s">
        <v>46</v>
      </c>
      <c r="E20" s="131" t="s">
        <v>312</v>
      </c>
      <c r="F20" s="69" t="s">
        <v>40</v>
      </c>
      <c r="G20" s="69" t="s">
        <v>39</v>
      </c>
      <c r="H20" s="65">
        <f t="shared" si="3"/>
        <v>154</v>
      </c>
      <c r="I20" s="65">
        <f>K20+M20+O20+Q20+S20+U20+W20+Y20+AA20+AC20+AE20+AG20+AI20+AK20+AM20+AO20+AQ20+AS20+AU20+AW20+AY20+BA20</f>
        <v>154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>
        <v>154</v>
      </c>
      <c r="AG20" s="71">
        <v>154</v>
      </c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102"/>
      <c r="BC20" s="102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</row>
    <row r="21" spans="1:237" s="64" customFormat="1" ht="28.5" customHeight="1" x14ac:dyDescent="0.2">
      <c r="A21" s="180"/>
      <c r="B21" s="131">
        <v>807</v>
      </c>
      <c r="C21" s="69" t="s">
        <v>75</v>
      </c>
      <c r="D21" s="69" t="s">
        <v>46</v>
      </c>
      <c r="E21" s="131" t="s">
        <v>107</v>
      </c>
      <c r="F21" s="69" t="s">
        <v>40</v>
      </c>
      <c r="G21" s="69" t="s">
        <v>39</v>
      </c>
      <c r="H21" s="65">
        <f t="shared" si="3"/>
        <v>25146.080000000002</v>
      </c>
      <c r="I21" s="65">
        <f>K21+M21+O21+Q21+S21+U21+W21+Y21+AA21+AC21+AE21+AG21+AI21+AK21+AM21+AO21+AQ21+AS21+AU21+AW21+AY21+BA21</f>
        <v>25128</v>
      </c>
      <c r="J21" s="75">
        <v>1681.45</v>
      </c>
      <c r="K21" s="75">
        <v>1682</v>
      </c>
      <c r="L21" s="75">
        <v>1786.43</v>
      </c>
      <c r="M21" s="75">
        <v>1786</v>
      </c>
      <c r="N21" s="75">
        <v>1113.8800000000001</v>
      </c>
      <c r="O21" s="75">
        <v>1114</v>
      </c>
      <c r="P21" s="75">
        <v>848.8</v>
      </c>
      <c r="Q21" s="75">
        <v>849</v>
      </c>
      <c r="R21" s="75">
        <v>675.25</v>
      </c>
      <c r="S21" s="75">
        <v>675</v>
      </c>
      <c r="T21" s="75">
        <v>698.16</v>
      </c>
      <c r="U21" s="75">
        <v>698</v>
      </c>
      <c r="V21" s="75">
        <v>304.43</v>
      </c>
      <c r="W21" s="75">
        <v>304</v>
      </c>
      <c r="X21" s="75">
        <v>725.55</v>
      </c>
      <c r="Y21" s="75">
        <v>726</v>
      </c>
      <c r="Z21" s="75">
        <v>1346.46</v>
      </c>
      <c r="AA21" s="75">
        <v>1346</v>
      </c>
      <c r="AB21" s="75">
        <v>419.76</v>
      </c>
      <c r="AC21" s="75">
        <v>420</v>
      </c>
      <c r="AD21" s="75">
        <v>1123.45</v>
      </c>
      <c r="AE21" s="75">
        <v>1123</v>
      </c>
      <c r="AF21" s="75">
        <v>622.1</v>
      </c>
      <c r="AG21" s="75">
        <v>622</v>
      </c>
      <c r="AH21" s="75">
        <v>787.63</v>
      </c>
      <c r="AI21" s="75">
        <v>788</v>
      </c>
      <c r="AJ21" s="75">
        <v>810.91</v>
      </c>
      <c r="AK21" s="75">
        <v>811</v>
      </c>
      <c r="AL21" s="75">
        <v>681.63</v>
      </c>
      <c r="AM21" s="75">
        <v>682</v>
      </c>
      <c r="AN21" s="75">
        <v>466.37</v>
      </c>
      <c r="AO21" s="75">
        <v>466</v>
      </c>
      <c r="AP21" s="75">
        <v>768.63</v>
      </c>
      <c r="AQ21" s="75">
        <v>769</v>
      </c>
      <c r="AR21" s="75">
        <v>849.77</v>
      </c>
      <c r="AS21" s="75">
        <v>850</v>
      </c>
      <c r="AT21" s="75">
        <v>1335.04</v>
      </c>
      <c r="AU21" s="75">
        <v>1335</v>
      </c>
      <c r="AV21" s="75">
        <v>2742.36</v>
      </c>
      <c r="AW21" s="75">
        <v>2742</v>
      </c>
      <c r="AX21" s="75">
        <v>2215.87</v>
      </c>
      <c r="AY21" s="75">
        <v>2216</v>
      </c>
      <c r="AZ21" s="75">
        <v>3142.15</v>
      </c>
      <c r="BA21" s="75">
        <v>3124</v>
      </c>
      <c r="BB21" s="104"/>
      <c r="BC21" s="104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</row>
    <row r="22" spans="1:237" s="64" customFormat="1" ht="28.5" customHeight="1" x14ac:dyDescent="0.2">
      <c r="A22" s="180"/>
      <c r="B22" s="131">
        <v>807</v>
      </c>
      <c r="C22" s="69" t="s">
        <v>75</v>
      </c>
      <c r="D22" s="69" t="s">
        <v>46</v>
      </c>
      <c r="E22" s="131" t="s">
        <v>107</v>
      </c>
      <c r="F22" s="69" t="s">
        <v>40</v>
      </c>
      <c r="G22" s="69" t="s">
        <v>39</v>
      </c>
      <c r="H22" s="65">
        <f t="shared" si="3"/>
        <v>26474.92</v>
      </c>
      <c r="I22" s="65">
        <f>K22+M22+O22+Q22+S22+U22+W22+Y22+AA22+AC22+AE22+AG22+AI22+AK22+AM22+AO22+AQ22+AS22+AU22+AW22+AY22+BA22</f>
        <v>26455</v>
      </c>
      <c r="J22" s="75">
        <v>1778.33</v>
      </c>
      <c r="K22" s="75">
        <v>1778</v>
      </c>
      <c r="L22" s="75">
        <v>1889.35</v>
      </c>
      <c r="M22" s="75">
        <v>1889</v>
      </c>
      <c r="N22" s="75">
        <v>1178.07</v>
      </c>
      <c r="O22" s="75">
        <v>1178</v>
      </c>
      <c r="P22" s="75">
        <v>897.71</v>
      </c>
      <c r="Q22" s="75">
        <v>898</v>
      </c>
      <c r="R22" s="75">
        <v>714.2</v>
      </c>
      <c r="S22" s="75">
        <v>714</v>
      </c>
      <c r="T22" s="75">
        <v>738.4</v>
      </c>
      <c r="U22" s="75">
        <v>738</v>
      </c>
      <c r="V22" s="75">
        <v>321.98</v>
      </c>
      <c r="W22" s="75">
        <v>322</v>
      </c>
      <c r="X22" s="75">
        <v>767.4</v>
      </c>
      <c r="Y22" s="75">
        <v>767</v>
      </c>
      <c r="Z22" s="75">
        <v>1424.05</v>
      </c>
      <c r="AA22" s="75">
        <v>1424</v>
      </c>
      <c r="AB22" s="75">
        <v>443.95</v>
      </c>
      <c r="AC22" s="75">
        <v>444</v>
      </c>
      <c r="AD22" s="75">
        <v>1188.2</v>
      </c>
      <c r="AE22" s="75">
        <v>1188</v>
      </c>
      <c r="AF22" s="75">
        <v>657.95</v>
      </c>
      <c r="AG22" s="75">
        <v>658</v>
      </c>
      <c r="AH22" s="75">
        <v>712.8</v>
      </c>
      <c r="AI22" s="75">
        <v>713</v>
      </c>
      <c r="AJ22" s="75">
        <v>857.64</v>
      </c>
      <c r="AK22" s="75">
        <v>858</v>
      </c>
      <c r="AL22" s="75">
        <v>720.9</v>
      </c>
      <c r="AM22" s="75">
        <v>721</v>
      </c>
      <c r="AN22" s="75">
        <v>493.24</v>
      </c>
      <c r="AO22" s="75">
        <v>493</v>
      </c>
      <c r="AP22" s="75">
        <v>812.92</v>
      </c>
      <c r="AQ22" s="75">
        <v>813</v>
      </c>
      <c r="AR22" s="75">
        <v>898.73</v>
      </c>
      <c r="AS22" s="75">
        <v>899</v>
      </c>
      <c r="AT22" s="75">
        <v>1411.96</v>
      </c>
      <c r="AU22" s="75">
        <v>1412</v>
      </c>
      <c r="AV22" s="75">
        <v>2900.4</v>
      </c>
      <c r="AW22" s="75">
        <v>2900</v>
      </c>
      <c r="AX22" s="75">
        <v>2343.54</v>
      </c>
      <c r="AY22" s="75">
        <v>2344</v>
      </c>
      <c r="AZ22" s="75">
        <v>3323.2</v>
      </c>
      <c r="BA22" s="75">
        <v>3304</v>
      </c>
      <c r="BB22" s="104"/>
      <c r="BC22" s="104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</row>
    <row r="23" spans="1:237" s="45" customFormat="1" ht="35.25" customHeight="1" x14ac:dyDescent="0.2">
      <c r="A23" s="132" t="s">
        <v>227</v>
      </c>
      <c r="B23" s="131">
        <v>830</v>
      </c>
      <c r="C23" s="69" t="s">
        <v>49</v>
      </c>
      <c r="D23" s="69" t="s">
        <v>46</v>
      </c>
      <c r="E23" s="69" t="s">
        <v>58</v>
      </c>
      <c r="F23" s="69" t="s">
        <v>40</v>
      </c>
      <c r="G23" s="69" t="s">
        <v>39</v>
      </c>
      <c r="H23" s="65">
        <f t="shared" si="3"/>
        <v>173579</v>
      </c>
      <c r="I23" s="65">
        <f>K23+M23+O23+Q23+S23+U23+W23+Y23+AA23+AC23+AE23+AG23+AI23+AK23+AM23+AO23+AQ23+AS23+AU23+AW23+AY23+BA23</f>
        <v>169606</v>
      </c>
      <c r="J23" s="71">
        <v>12487</v>
      </c>
      <c r="K23" s="71">
        <v>11195</v>
      </c>
      <c r="L23" s="71">
        <v>37455</v>
      </c>
      <c r="M23" s="71">
        <v>37455</v>
      </c>
      <c r="N23" s="71">
        <v>5416</v>
      </c>
      <c r="O23" s="71">
        <v>4930</v>
      </c>
      <c r="P23" s="71">
        <v>15268</v>
      </c>
      <c r="Q23" s="71">
        <v>14155</v>
      </c>
      <c r="R23" s="71">
        <v>4306</v>
      </c>
      <c r="S23" s="71">
        <v>4138</v>
      </c>
      <c r="T23" s="71">
        <v>5501</v>
      </c>
      <c r="U23" s="71">
        <v>5501</v>
      </c>
      <c r="V23" s="71">
        <v>5997</v>
      </c>
      <c r="W23" s="71">
        <v>5992</v>
      </c>
      <c r="X23" s="71">
        <v>4419</v>
      </c>
      <c r="Y23" s="71">
        <v>4419</v>
      </c>
      <c r="Z23" s="71">
        <v>8281</v>
      </c>
      <c r="AA23" s="71">
        <v>8281</v>
      </c>
      <c r="AB23" s="71">
        <v>3859</v>
      </c>
      <c r="AC23" s="71">
        <v>3859</v>
      </c>
      <c r="AD23" s="71">
        <v>7854</v>
      </c>
      <c r="AE23" s="71">
        <v>7854</v>
      </c>
      <c r="AF23" s="71">
        <v>4065</v>
      </c>
      <c r="AG23" s="71">
        <v>3752</v>
      </c>
      <c r="AH23" s="71">
        <v>7213</v>
      </c>
      <c r="AI23" s="71">
        <v>7212</v>
      </c>
      <c r="AJ23" s="71">
        <v>7383</v>
      </c>
      <c r="AK23" s="71">
        <v>7383</v>
      </c>
      <c r="AL23" s="71">
        <v>6087</v>
      </c>
      <c r="AM23" s="71">
        <v>6087</v>
      </c>
      <c r="AN23" s="71">
        <v>4785</v>
      </c>
      <c r="AO23" s="71">
        <v>4191</v>
      </c>
      <c r="AP23" s="71">
        <v>5722</v>
      </c>
      <c r="AQ23" s="71">
        <v>5722</v>
      </c>
      <c r="AR23" s="71">
        <v>14962</v>
      </c>
      <c r="AS23" s="71">
        <v>14961</v>
      </c>
      <c r="AT23" s="71">
        <v>12519</v>
      </c>
      <c r="AU23" s="71">
        <v>12519</v>
      </c>
      <c r="AV23" s="71"/>
      <c r="AW23" s="71"/>
      <c r="AX23" s="71"/>
      <c r="AY23" s="71"/>
      <c r="AZ23" s="71"/>
      <c r="BA23" s="71"/>
      <c r="BB23" s="102"/>
      <c r="BC23" s="102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</row>
    <row r="24" spans="1:237" s="47" customFormat="1" ht="36.75" customHeight="1" x14ac:dyDescent="0.2">
      <c r="A24" s="132" t="s">
        <v>296</v>
      </c>
      <c r="B24" s="69" t="s">
        <v>109</v>
      </c>
      <c r="C24" s="69" t="s">
        <v>350</v>
      </c>
      <c r="D24" s="69" t="s">
        <v>109</v>
      </c>
      <c r="E24" s="69" t="s">
        <v>109</v>
      </c>
      <c r="F24" s="69" t="s">
        <v>109</v>
      </c>
      <c r="G24" s="69" t="s">
        <v>109</v>
      </c>
      <c r="H24" s="65">
        <f t="shared" si="3"/>
        <v>24629</v>
      </c>
      <c r="I24" s="65">
        <f>I25+I26</f>
        <v>24629</v>
      </c>
      <c r="J24" s="89">
        <f>J25+J26</f>
        <v>0</v>
      </c>
      <c r="K24" s="89">
        <f>K25+K26</f>
        <v>0</v>
      </c>
      <c r="L24" s="89">
        <f t="shared" ref="L24:BA24" si="5">L25+L26</f>
        <v>0</v>
      </c>
      <c r="M24" s="89">
        <f t="shared" si="5"/>
        <v>0</v>
      </c>
      <c r="N24" s="89">
        <f t="shared" si="5"/>
        <v>0</v>
      </c>
      <c r="O24" s="89">
        <f t="shared" si="5"/>
        <v>0</v>
      </c>
      <c r="P24" s="89">
        <f t="shared" si="5"/>
        <v>0</v>
      </c>
      <c r="Q24" s="89">
        <f t="shared" si="5"/>
        <v>0</v>
      </c>
      <c r="R24" s="89">
        <f t="shared" si="5"/>
        <v>0</v>
      </c>
      <c r="S24" s="89">
        <f t="shared" si="5"/>
        <v>0</v>
      </c>
      <c r="T24" s="89">
        <f t="shared" si="5"/>
        <v>0</v>
      </c>
      <c r="U24" s="89">
        <f t="shared" si="5"/>
        <v>0</v>
      </c>
      <c r="V24" s="89">
        <f t="shared" si="5"/>
        <v>0</v>
      </c>
      <c r="W24" s="89">
        <f t="shared" si="5"/>
        <v>0</v>
      </c>
      <c r="X24" s="89">
        <f t="shared" si="5"/>
        <v>0</v>
      </c>
      <c r="Y24" s="89">
        <f t="shared" si="5"/>
        <v>0</v>
      </c>
      <c r="Z24" s="89">
        <f t="shared" si="5"/>
        <v>0</v>
      </c>
      <c r="AA24" s="89">
        <f t="shared" si="5"/>
        <v>0</v>
      </c>
      <c r="AB24" s="89">
        <f t="shared" si="5"/>
        <v>0</v>
      </c>
      <c r="AC24" s="89">
        <f t="shared" si="5"/>
        <v>0</v>
      </c>
      <c r="AD24" s="89">
        <f t="shared" si="5"/>
        <v>0</v>
      </c>
      <c r="AE24" s="89">
        <f t="shared" si="5"/>
        <v>0</v>
      </c>
      <c r="AF24" s="89">
        <f t="shared" si="5"/>
        <v>0</v>
      </c>
      <c r="AG24" s="89">
        <f t="shared" si="5"/>
        <v>0</v>
      </c>
      <c r="AH24" s="89">
        <f t="shared" si="5"/>
        <v>0</v>
      </c>
      <c r="AI24" s="89">
        <f t="shared" si="5"/>
        <v>0</v>
      </c>
      <c r="AJ24" s="89">
        <f t="shared" si="5"/>
        <v>0</v>
      </c>
      <c r="AK24" s="89">
        <f t="shared" si="5"/>
        <v>0</v>
      </c>
      <c r="AL24" s="89">
        <f t="shared" si="5"/>
        <v>0</v>
      </c>
      <c r="AM24" s="89">
        <f t="shared" si="5"/>
        <v>0</v>
      </c>
      <c r="AN24" s="89">
        <f t="shared" si="5"/>
        <v>0</v>
      </c>
      <c r="AO24" s="89">
        <f t="shared" si="5"/>
        <v>0</v>
      </c>
      <c r="AP24" s="89">
        <f t="shared" si="5"/>
        <v>3173</v>
      </c>
      <c r="AQ24" s="89">
        <f t="shared" si="5"/>
        <v>3173</v>
      </c>
      <c r="AR24" s="89">
        <f t="shared" si="5"/>
        <v>0</v>
      </c>
      <c r="AS24" s="89">
        <f t="shared" si="5"/>
        <v>0</v>
      </c>
      <c r="AT24" s="89">
        <f t="shared" si="5"/>
        <v>0</v>
      </c>
      <c r="AU24" s="89">
        <f t="shared" si="5"/>
        <v>0</v>
      </c>
      <c r="AV24" s="89">
        <f t="shared" si="5"/>
        <v>0</v>
      </c>
      <c r="AW24" s="89">
        <f t="shared" si="5"/>
        <v>0</v>
      </c>
      <c r="AX24" s="89">
        <f t="shared" si="5"/>
        <v>21456</v>
      </c>
      <c r="AY24" s="89">
        <f t="shared" si="5"/>
        <v>21456</v>
      </c>
      <c r="AZ24" s="89">
        <f t="shared" si="5"/>
        <v>0</v>
      </c>
      <c r="BA24" s="89">
        <f t="shared" si="5"/>
        <v>0</v>
      </c>
      <c r="BB24" s="105"/>
      <c r="BC24" s="105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</row>
    <row r="25" spans="1:237" s="47" customFormat="1" ht="36.75" customHeight="1" x14ac:dyDescent="0.2">
      <c r="A25" s="133" t="s">
        <v>217</v>
      </c>
      <c r="B25" s="74" t="s">
        <v>144</v>
      </c>
      <c r="C25" s="74" t="s">
        <v>49</v>
      </c>
      <c r="D25" s="74" t="s">
        <v>35</v>
      </c>
      <c r="E25" s="74" t="s">
        <v>55</v>
      </c>
      <c r="F25" s="74" t="s">
        <v>40</v>
      </c>
      <c r="G25" s="74" t="s">
        <v>39</v>
      </c>
      <c r="H25" s="65">
        <f t="shared" si="3"/>
        <v>14854</v>
      </c>
      <c r="I25" s="65">
        <f t="shared" ref="I25:I67" si="6">K25+M25+O25+Q25+S25+U25+W25+Y25+AA25+AC25+AE25+AG25+AI25+AK25+AM25+AO25+AQ25+AS25+AU25+AW25+AY25+BA25</f>
        <v>14854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>
        <v>14854</v>
      </c>
      <c r="AY25" s="75">
        <v>14854</v>
      </c>
      <c r="AZ25" s="75"/>
      <c r="BA25" s="75"/>
      <c r="BB25" s="104"/>
      <c r="BC25" s="104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</row>
    <row r="26" spans="1:237" s="47" customFormat="1" ht="38.25" customHeight="1" x14ac:dyDescent="0.2">
      <c r="A26" s="133" t="s">
        <v>218</v>
      </c>
      <c r="B26" s="74" t="s">
        <v>144</v>
      </c>
      <c r="C26" s="74" t="s">
        <v>49</v>
      </c>
      <c r="D26" s="74" t="s">
        <v>35</v>
      </c>
      <c r="E26" s="74" t="s">
        <v>56</v>
      </c>
      <c r="F26" s="74" t="s">
        <v>40</v>
      </c>
      <c r="G26" s="74" t="s">
        <v>39</v>
      </c>
      <c r="H26" s="65">
        <f t="shared" si="3"/>
        <v>9775</v>
      </c>
      <c r="I26" s="65">
        <f t="shared" si="6"/>
        <v>9775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>
        <v>3173</v>
      </c>
      <c r="AQ26" s="75">
        <v>3173</v>
      </c>
      <c r="AR26" s="75"/>
      <c r="AS26" s="75"/>
      <c r="AT26" s="75"/>
      <c r="AU26" s="75"/>
      <c r="AV26" s="75"/>
      <c r="AW26" s="75"/>
      <c r="AX26" s="75">
        <v>6602</v>
      </c>
      <c r="AY26" s="75">
        <v>6602</v>
      </c>
      <c r="AZ26" s="75"/>
      <c r="BA26" s="75"/>
      <c r="BB26" s="104"/>
      <c r="BC26" s="104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</row>
    <row r="27" spans="1:237" s="39" customFormat="1" ht="36" customHeight="1" x14ac:dyDescent="0.2">
      <c r="A27" s="132" t="s">
        <v>212</v>
      </c>
      <c r="B27" s="69" t="s">
        <v>137</v>
      </c>
      <c r="C27" s="69" t="s">
        <v>63</v>
      </c>
      <c r="D27" s="69" t="s">
        <v>35</v>
      </c>
      <c r="E27" s="69" t="s">
        <v>65</v>
      </c>
      <c r="F27" s="69" t="s">
        <v>40</v>
      </c>
      <c r="G27" s="69" t="s">
        <v>39</v>
      </c>
      <c r="H27" s="65">
        <f t="shared" si="3"/>
        <v>57846</v>
      </c>
      <c r="I27" s="65">
        <f t="shared" si="6"/>
        <v>57086</v>
      </c>
      <c r="J27" s="71">
        <v>2508.4</v>
      </c>
      <c r="K27" s="71">
        <v>1900</v>
      </c>
      <c r="L27" s="71">
        <v>15590.3</v>
      </c>
      <c r="M27" s="71">
        <v>15590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>
        <v>4600</v>
      </c>
      <c r="AA27" s="71">
        <v>4568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>
        <v>1761.5</v>
      </c>
      <c r="AU27" s="71">
        <v>1753</v>
      </c>
      <c r="AV27" s="71">
        <v>32282.3</v>
      </c>
      <c r="AW27" s="71">
        <v>32225</v>
      </c>
      <c r="AX27" s="71">
        <v>398.5</v>
      </c>
      <c r="AY27" s="71">
        <v>392</v>
      </c>
      <c r="AZ27" s="71">
        <v>705</v>
      </c>
      <c r="BA27" s="71">
        <v>658</v>
      </c>
      <c r="BB27" s="102"/>
      <c r="BC27" s="102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</row>
    <row r="28" spans="1:237" s="47" customFormat="1" ht="63" customHeight="1" x14ac:dyDescent="0.2">
      <c r="A28" s="132" t="s">
        <v>228</v>
      </c>
      <c r="B28" s="69" t="s">
        <v>132</v>
      </c>
      <c r="C28" s="69" t="s">
        <v>36</v>
      </c>
      <c r="D28" s="69" t="s">
        <v>53</v>
      </c>
      <c r="E28" s="69" t="s">
        <v>54</v>
      </c>
      <c r="F28" s="69" t="s">
        <v>40</v>
      </c>
      <c r="G28" s="69" t="s">
        <v>39</v>
      </c>
      <c r="H28" s="65">
        <f t="shared" si="3"/>
        <v>488350</v>
      </c>
      <c r="I28" s="65">
        <f t="shared" si="6"/>
        <v>460932</v>
      </c>
      <c r="J28" s="71"/>
      <c r="K28" s="71"/>
      <c r="L28" s="71">
        <v>66579</v>
      </c>
      <c r="M28" s="71">
        <v>40290</v>
      </c>
      <c r="N28" s="71"/>
      <c r="O28" s="71"/>
      <c r="P28" s="71"/>
      <c r="Q28" s="71"/>
      <c r="R28" s="71">
        <v>17290</v>
      </c>
      <c r="S28" s="71">
        <v>17290</v>
      </c>
      <c r="T28" s="71"/>
      <c r="U28" s="71"/>
      <c r="V28" s="71"/>
      <c r="W28" s="71"/>
      <c r="X28" s="71"/>
      <c r="Y28" s="71"/>
      <c r="Z28" s="71">
        <v>34059</v>
      </c>
      <c r="AA28" s="71">
        <v>34059</v>
      </c>
      <c r="AB28" s="71"/>
      <c r="AC28" s="71"/>
      <c r="AD28" s="71">
        <v>64852</v>
      </c>
      <c r="AE28" s="71">
        <v>63723</v>
      </c>
      <c r="AF28" s="71"/>
      <c r="AG28" s="71"/>
      <c r="AH28" s="71"/>
      <c r="AI28" s="71"/>
      <c r="AJ28" s="71">
        <v>7570</v>
      </c>
      <c r="AK28" s="71">
        <v>7570</v>
      </c>
      <c r="AL28" s="71"/>
      <c r="AM28" s="71"/>
      <c r="AN28" s="71"/>
      <c r="AO28" s="71"/>
      <c r="AP28" s="71"/>
      <c r="AQ28" s="71"/>
      <c r="AR28" s="71">
        <v>38000</v>
      </c>
      <c r="AS28" s="71">
        <v>38000</v>
      </c>
      <c r="AT28" s="71"/>
      <c r="AU28" s="71"/>
      <c r="AV28" s="71">
        <v>260000</v>
      </c>
      <c r="AW28" s="71">
        <v>260000</v>
      </c>
      <c r="AX28" s="71"/>
      <c r="AY28" s="71"/>
      <c r="AZ28" s="71"/>
      <c r="BA28" s="71"/>
      <c r="BB28" s="102"/>
      <c r="BC28" s="102"/>
      <c r="BD28" s="63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</row>
    <row r="29" spans="1:237" s="39" customFormat="1" ht="61.5" customHeight="1" x14ac:dyDescent="0.2">
      <c r="A29" s="134" t="s">
        <v>229</v>
      </c>
      <c r="B29" s="69" t="s">
        <v>145</v>
      </c>
      <c r="C29" s="69" t="s">
        <v>109</v>
      </c>
      <c r="D29" s="69" t="s">
        <v>109</v>
      </c>
      <c r="E29" s="69" t="s">
        <v>109</v>
      </c>
      <c r="F29" s="69" t="s">
        <v>109</v>
      </c>
      <c r="G29" s="69" t="s">
        <v>39</v>
      </c>
      <c r="H29" s="65">
        <f t="shared" si="3"/>
        <v>879324</v>
      </c>
      <c r="I29" s="65">
        <f t="shared" si="6"/>
        <v>868127</v>
      </c>
      <c r="J29" s="89">
        <f>J30+J31+J32+J34+J35+J36+J38+J39+J40+J43+J37+J41+J42</f>
        <v>35694</v>
      </c>
      <c r="K29" s="89">
        <f>K30+K31+K32+K33+K34+K35+K36+K37+K38+K39+K40+K41+K42+K43</f>
        <v>35694</v>
      </c>
      <c r="L29" s="89">
        <f t="shared" ref="L29:BA29" si="7">L30+L31+L32+L33+L34+L35+L36+L37+L38+L39+L40+L41+L42+L43</f>
        <v>214525</v>
      </c>
      <c r="M29" s="89">
        <f t="shared" si="7"/>
        <v>214514</v>
      </c>
      <c r="N29" s="89">
        <f t="shared" si="7"/>
        <v>0</v>
      </c>
      <c r="O29" s="89">
        <f t="shared" si="7"/>
        <v>0</v>
      </c>
      <c r="P29" s="89">
        <f t="shared" si="7"/>
        <v>17916</v>
      </c>
      <c r="Q29" s="89">
        <f t="shared" si="7"/>
        <v>17714</v>
      </c>
      <c r="R29" s="89">
        <f t="shared" si="7"/>
        <v>37217</v>
      </c>
      <c r="S29" s="89">
        <f t="shared" si="7"/>
        <v>37217</v>
      </c>
      <c r="T29" s="89">
        <f t="shared" si="7"/>
        <v>25567</v>
      </c>
      <c r="U29" s="89">
        <f t="shared" si="7"/>
        <v>25567</v>
      </c>
      <c r="V29" s="89">
        <f t="shared" si="7"/>
        <v>70742</v>
      </c>
      <c r="W29" s="89">
        <f t="shared" si="7"/>
        <v>70738</v>
      </c>
      <c r="X29" s="89">
        <f t="shared" si="7"/>
        <v>36882</v>
      </c>
      <c r="Y29" s="89">
        <f t="shared" si="7"/>
        <v>36331</v>
      </c>
      <c r="Z29" s="89">
        <f t="shared" si="7"/>
        <v>95766</v>
      </c>
      <c r="AA29" s="89">
        <f t="shared" si="7"/>
        <v>95766</v>
      </c>
      <c r="AB29" s="89">
        <f t="shared" si="7"/>
        <v>0</v>
      </c>
      <c r="AC29" s="89">
        <f t="shared" si="7"/>
        <v>0</v>
      </c>
      <c r="AD29" s="89">
        <f t="shared" si="7"/>
        <v>53000</v>
      </c>
      <c r="AE29" s="89">
        <f t="shared" si="7"/>
        <v>52880</v>
      </c>
      <c r="AF29" s="89">
        <f t="shared" si="7"/>
        <v>26213</v>
      </c>
      <c r="AG29" s="89">
        <f t="shared" si="7"/>
        <v>24942</v>
      </c>
      <c r="AH29" s="89">
        <f t="shared" si="7"/>
        <v>0</v>
      </c>
      <c r="AI29" s="89">
        <f t="shared" si="7"/>
        <v>0</v>
      </c>
      <c r="AJ29" s="89">
        <f t="shared" si="7"/>
        <v>0</v>
      </c>
      <c r="AK29" s="89">
        <f t="shared" si="7"/>
        <v>0</v>
      </c>
      <c r="AL29" s="89">
        <f t="shared" si="7"/>
        <v>14580</v>
      </c>
      <c r="AM29" s="89">
        <f t="shared" si="7"/>
        <v>14580</v>
      </c>
      <c r="AN29" s="89">
        <f t="shared" si="7"/>
        <v>57088</v>
      </c>
      <c r="AO29" s="89">
        <f t="shared" si="7"/>
        <v>48050</v>
      </c>
      <c r="AP29" s="89">
        <f t="shared" si="7"/>
        <v>0</v>
      </c>
      <c r="AQ29" s="89">
        <f t="shared" si="7"/>
        <v>0</v>
      </c>
      <c r="AR29" s="89">
        <f t="shared" si="7"/>
        <v>132295</v>
      </c>
      <c r="AS29" s="89">
        <f t="shared" si="7"/>
        <v>132295</v>
      </c>
      <c r="AT29" s="89">
        <f t="shared" si="7"/>
        <v>0</v>
      </c>
      <c r="AU29" s="89">
        <f t="shared" si="7"/>
        <v>0</v>
      </c>
      <c r="AV29" s="89">
        <f t="shared" si="7"/>
        <v>0</v>
      </c>
      <c r="AW29" s="89">
        <f t="shared" si="7"/>
        <v>0</v>
      </c>
      <c r="AX29" s="89">
        <f t="shared" si="7"/>
        <v>15339</v>
      </c>
      <c r="AY29" s="89">
        <f t="shared" si="7"/>
        <v>15339</v>
      </c>
      <c r="AZ29" s="89">
        <f t="shared" si="7"/>
        <v>46500</v>
      </c>
      <c r="BA29" s="89">
        <f t="shared" si="7"/>
        <v>46500</v>
      </c>
      <c r="BB29" s="105"/>
      <c r="BC29" s="105"/>
      <c r="BD29" s="63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</row>
    <row r="30" spans="1:237" s="39" customFormat="1" ht="36.75" customHeight="1" x14ac:dyDescent="0.2">
      <c r="A30" s="176" t="s">
        <v>219</v>
      </c>
      <c r="B30" s="74" t="s">
        <v>145</v>
      </c>
      <c r="C30" s="74" t="s">
        <v>63</v>
      </c>
      <c r="D30" s="74" t="s">
        <v>35</v>
      </c>
      <c r="E30" s="74" t="s">
        <v>151</v>
      </c>
      <c r="F30" s="74" t="s">
        <v>146</v>
      </c>
      <c r="G30" s="74" t="s">
        <v>39</v>
      </c>
      <c r="H30" s="65">
        <f t="shared" si="3"/>
        <v>113302</v>
      </c>
      <c r="I30" s="65">
        <f t="shared" si="6"/>
        <v>113302</v>
      </c>
      <c r="J30" s="90"/>
      <c r="K30" s="90"/>
      <c r="L30" s="90">
        <v>59155</v>
      </c>
      <c r="M30" s="90">
        <v>59155</v>
      </c>
      <c r="N30" s="90"/>
      <c r="O30" s="90"/>
      <c r="P30" s="90"/>
      <c r="Q30" s="90"/>
      <c r="R30" s="90"/>
      <c r="S30" s="90"/>
      <c r="T30" s="90"/>
      <c r="U30" s="90"/>
      <c r="V30" s="90">
        <v>41647</v>
      </c>
      <c r="W30" s="90">
        <v>41647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>
        <v>12500</v>
      </c>
      <c r="BA30" s="90">
        <v>12500</v>
      </c>
      <c r="BB30" s="106"/>
      <c r="BC30" s="106"/>
      <c r="BD30" s="63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</row>
    <row r="31" spans="1:237" s="39" customFormat="1" ht="36" customHeight="1" x14ac:dyDescent="0.2">
      <c r="A31" s="178"/>
      <c r="B31" s="74" t="s">
        <v>145</v>
      </c>
      <c r="C31" s="74" t="s">
        <v>63</v>
      </c>
      <c r="D31" s="74" t="s">
        <v>35</v>
      </c>
      <c r="E31" s="74" t="s">
        <v>129</v>
      </c>
      <c r="F31" s="74" t="s">
        <v>40</v>
      </c>
      <c r="G31" s="74" t="s">
        <v>39</v>
      </c>
      <c r="H31" s="65">
        <f t="shared" si="3"/>
        <v>36419</v>
      </c>
      <c r="I31" s="65">
        <f t="shared" si="6"/>
        <v>36419</v>
      </c>
      <c r="J31" s="90"/>
      <c r="K31" s="90"/>
      <c r="L31" s="90">
        <v>12370</v>
      </c>
      <c r="M31" s="90">
        <v>12370</v>
      </c>
      <c r="N31" s="90"/>
      <c r="O31" s="90"/>
      <c r="P31" s="90"/>
      <c r="Q31" s="90"/>
      <c r="R31" s="90"/>
      <c r="S31" s="90"/>
      <c r="T31" s="90"/>
      <c r="U31" s="90"/>
      <c r="V31" s="90">
        <v>1369</v>
      </c>
      <c r="W31" s="90">
        <v>1369</v>
      </c>
      <c r="X31" s="90"/>
      <c r="Y31" s="90"/>
      <c r="Z31" s="90">
        <v>8100</v>
      </c>
      <c r="AA31" s="90">
        <v>8100</v>
      </c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>
        <v>14580</v>
      </c>
      <c r="AM31" s="90">
        <v>14580</v>
      </c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106"/>
      <c r="BC31" s="106"/>
      <c r="BD31" s="63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</row>
    <row r="32" spans="1:237" s="47" customFormat="1" ht="38.25" customHeight="1" x14ac:dyDescent="0.2">
      <c r="A32" s="178"/>
      <c r="B32" s="74" t="s">
        <v>145</v>
      </c>
      <c r="C32" s="74" t="s">
        <v>63</v>
      </c>
      <c r="D32" s="74" t="s">
        <v>35</v>
      </c>
      <c r="E32" s="74" t="s">
        <v>329</v>
      </c>
      <c r="F32" s="74" t="s">
        <v>40</v>
      </c>
      <c r="G32" s="74" t="s">
        <v>39</v>
      </c>
      <c r="H32" s="65">
        <f t="shared" si="3"/>
        <v>13692</v>
      </c>
      <c r="I32" s="65">
        <f t="shared" si="6"/>
        <v>13692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>
        <v>13692</v>
      </c>
      <c r="W32" s="90">
        <v>13692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106"/>
      <c r="BC32" s="106"/>
      <c r="BD32" s="63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</row>
    <row r="33" spans="1:237" s="47" customFormat="1" ht="24" customHeight="1" x14ac:dyDescent="0.2">
      <c r="A33" s="177"/>
      <c r="B33" s="74"/>
      <c r="C33" s="74" t="s">
        <v>63</v>
      </c>
      <c r="D33" s="74" t="s">
        <v>35</v>
      </c>
      <c r="E33" s="74" t="s">
        <v>329</v>
      </c>
      <c r="F33" s="74" t="s">
        <v>40</v>
      </c>
      <c r="G33" s="74" t="s">
        <v>39</v>
      </c>
      <c r="H33" s="65">
        <f t="shared" si="3"/>
        <v>0</v>
      </c>
      <c r="I33" s="65">
        <f t="shared" si="6"/>
        <v>0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106"/>
      <c r="BC33" s="106"/>
      <c r="BD33" s="63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</row>
    <row r="34" spans="1:237" s="47" customFormat="1" ht="32.25" customHeight="1" x14ac:dyDescent="0.2">
      <c r="A34" s="182" t="s">
        <v>220</v>
      </c>
      <c r="B34" s="74" t="s">
        <v>145</v>
      </c>
      <c r="C34" s="74" t="s">
        <v>63</v>
      </c>
      <c r="D34" s="74" t="s">
        <v>45</v>
      </c>
      <c r="E34" s="74" t="s">
        <v>152</v>
      </c>
      <c r="F34" s="74" t="s">
        <v>146</v>
      </c>
      <c r="G34" s="74" t="s">
        <v>39</v>
      </c>
      <c r="H34" s="65">
        <f t="shared" si="3"/>
        <v>130810</v>
      </c>
      <c r="I34" s="65">
        <f t="shared" si="6"/>
        <v>130810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>
        <v>44000</v>
      </c>
      <c r="AA34" s="75">
        <v>44000</v>
      </c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>
        <v>86810</v>
      </c>
      <c r="AS34" s="75">
        <v>86810</v>
      </c>
      <c r="AT34" s="75"/>
      <c r="AU34" s="75"/>
      <c r="AV34" s="75"/>
      <c r="AW34" s="75"/>
      <c r="AX34" s="75"/>
      <c r="AY34" s="75"/>
      <c r="AZ34" s="75"/>
      <c r="BA34" s="75"/>
      <c r="BB34" s="104"/>
      <c r="BC34" s="104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</row>
    <row r="35" spans="1:237" s="47" customFormat="1" ht="32.25" customHeight="1" x14ac:dyDescent="0.2">
      <c r="A35" s="176"/>
      <c r="B35" s="74" t="s">
        <v>145</v>
      </c>
      <c r="C35" s="74" t="s">
        <v>63</v>
      </c>
      <c r="D35" s="74" t="s">
        <v>45</v>
      </c>
      <c r="E35" s="74" t="s">
        <v>153</v>
      </c>
      <c r="F35" s="74" t="s">
        <v>40</v>
      </c>
      <c r="G35" s="74" t="s">
        <v>39</v>
      </c>
      <c r="H35" s="65">
        <f t="shared" si="3"/>
        <v>334185</v>
      </c>
      <c r="I35" s="65">
        <f t="shared" si="6"/>
        <v>323415</v>
      </c>
      <c r="J35" s="75">
        <v>35694</v>
      </c>
      <c r="K35" s="75">
        <v>35694</v>
      </c>
      <c r="L35" s="75">
        <v>50051</v>
      </c>
      <c r="M35" s="75">
        <v>50040</v>
      </c>
      <c r="N35" s="75"/>
      <c r="O35" s="75"/>
      <c r="P35" s="75">
        <v>17916</v>
      </c>
      <c r="Q35" s="75">
        <v>17714</v>
      </c>
      <c r="R35" s="75">
        <v>13500</v>
      </c>
      <c r="S35" s="75">
        <v>13500</v>
      </c>
      <c r="T35" s="75">
        <v>567</v>
      </c>
      <c r="U35" s="75">
        <v>567</v>
      </c>
      <c r="V35" s="75">
        <v>9000</v>
      </c>
      <c r="W35" s="75">
        <v>8996</v>
      </c>
      <c r="X35" s="75">
        <v>27490</v>
      </c>
      <c r="Y35" s="75">
        <v>27366</v>
      </c>
      <c r="Z35" s="75">
        <v>43666</v>
      </c>
      <c r="AA35" s="75">
        <v>43666</v>
      </c>
      <c r="AB35" s="75"/>
      <c r="AC35" s="75"/>
      <c r="AD35" s="75">
        <v>53000</v>
      </c>
      <c r="AE35" s="75">
        <v>52880</v>
      </c>
      <c r="AF35" s="75">
        <v>26213</v>
      </c>
      <c r="AG35" s="75">
        <v>24942</v>
      </c>
      <c r="AH35" s="75"/>
      <c r="AI35" s="75"/>
      <c r="AJ35" s="75"/>
      <c r="AK35" s="75"/>
      <c r="AL35" s="75"/>
      <c r="AM35" s="75"/>
      <c r="AN35" s="75">
        <v>57088</v>
      </c>
      <c r="AO35" s="75">
        <v>48050</v>
      </c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104"/>
      <c r="BC35" s="104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</row>
    <row r="36" spans="1:237" s="47" customFormat="1" ht="32.25" customHeight="1" x14ac:dyDescent="0.2">
      <c r="A36" s="135"/>
      <c r="B36" s="74" t="s">
        <v>145</v>
      </c>
      <c r="C36" s="74" t="s">
        <v>63</v>
      </c>
      <c r="D36" s="74" t="s">
        <v>45</v>
      </c>
      <c r="E36" s="74" t="s">
        <v>147</v>
      </c>
      <c r="F36" s="74" t="s">
        <v>146</v>
      </c>
      <c r="G36" s="74" t="s">
        <v>39</v>
      </c>
      <c r="H36" s="65">
        <f t="shared" si="3"/>
        <v>0</v>
      </c>
      <c r="I36" s="65">
        <f t="shared" si="6"/>
        <v>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104"/>
      <c r="BC36" s="104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</row>
    <row r="37" spans="1:237" s="47" customFormat="1" ht="45" x14ac:dyDescent="0.2">
      <c r="A37" s="135" t="s">
        <v>220</v>
      </c>
      <c r="B37" s="74" t="s">
        <v>145</v>
      </c>
      <c r="C37" s="74" t="s">
        <v>63</v>
      </c>
      <c r="D37" s="74" t="s">
        <v>46</v>
      </c>
      <c r="E37" s="74" t="s">
        <v>334</v>
      </c>
      <c r="F37" s="74" t="s">
        <v>146</v>
      </c>
      <c r="G37" s="74" t="s">
        <v>39</v>
      </c>
      <c r="H37" s="65">
        <f t="shared" si="3"/>
        <v>23717</v>
      </c>
      <c r="I37" s="65">
        <f t="shared" si="6"/>
        <v>23717</v>
      </c>
      <c r="J37" s="75"/>
      <c r="K37" s="75"/>
      <c r="L37" s="75"/>
      <c r="M37" s="75"/>
      <c r="N37" s="75"/>
      <c r="O37" s="75"/>
      <c r="P37" s="75"/>
      <c r="Q37" s="75"/>
      <c r="R37" s="75">
        <v>23717</v>
      </c>
      <c r="S37" s="75">
        <v>23717</v>
      </c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104"/>
      <c r="BC37" s="104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</row>
    <row r="38" spans="1:237" s="64" customFormat="1" ht="32.25" customHeight="1" x14ac:dyDescent="0.2">
      <c r="A38" s="177" t="s">
        <v>221</v>
      </c>
      <c r="B38" s="74" t="s">
        <v>145</v>
      </c>
      <c r="C38" s="74" t="s">
        <v>51</v>
      </c>
      <c r="D38" s="74" t="s">
        <v>36</v>
      </c>
      <c r="E38" s="74" t="s">
        <v>74</v>
      </c>
      <c r="F38" s="74" t="s">
        <v>146</v>
      </c>
      <c r="G38" s="74" t="s">
        <v>39</v>
      </c>
      <c r="H38" s="65">
        <f t="shared" si="3"/>
        <v>65162</v>
      </c>
      <c r="I38" s="65">
        <f t="shared" si="6"/>
        <v>65162</v>
      </c>
      <c r="J38" s="75"/>
      <c r="K38" s="75"/>
      <c r="L38" s="75">
        <v>38592</v>
      </c>
      <c r="M38" s="75">
        <v>38592</v>
      </c>
      <c r="N38" s="75"/>
      <c r="O38" s="75"/>
      <c r="P38" s="75"/>
      <c r="Q38" s="75"/>
      <c r="R38" s="75"/>
      <c r="S38" s="75"/>
      <c r="T38" s="75">
        <v>18000</v>
      </c>
      <c r="U38" s="75">
        <v>18000</v>
      </c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>
        <v>8570</v>
      </c>
      <c r="AY38" s="75">
        <v>8570</v>
      </c>
      <c r="AZ38" s="75"/>
      <c r="BA38" s="75"/>
      <c r="BB38" s="104"/>
      <c r="BC38" s="104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</row>
    <row r="39" spans="1:237" s="64" customFormat="1" ht="48.75" customHeight="1" x14ac:dyDescent="0.2">
      <c r="A39" s="182"/>
      <c r="B39" s="74" t="s">
        <v>145</v>
      </c>
      <c r="C39" s="74" t="s">
        <v>51</v>
      </c>
      <c r="D39" s="74" t="s">
        <v>36</v>
      </c>
      <c r="E39" s="74" t="s">
        <v>308</v>
      </c>
      <c r="F39" s="74" t="s">
        <v>40</v>
      </c>
      <c r="G39" s="74" t="s">
        <v>39</v>
      </c>
      <c r="H39" s="65">
        <f t="shared" si="3"/>
        <v>61646</v>
      </c>
      <c r="I39" s="65">
        <f t="shared" si="6"/>
        <v>61219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>
        <v>9392</v>
      </c>
      <c r="Y39" s="75">
        <v>8965</v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>
        <v>45485</v>
      </c>
      <c r="AS39" s="75">
        <v>45485</v>
      </c>
      <c r="AT39" s="75"/>
      <c r="AU39" s="75"/>
      <c r="AV39" s="75"/>
      <c r="AW39" s="75"/>
      <c r="AX39" s="75">
        <v>6769</v>
      </c>
      <c r="AY39" s="75">
        <v>6769</v>
      </c>
      <c r="AZ39" s="75"/>
      <c r="BA39" s="75"/>
      <c r="BB39" s="104"/>
      <c r="BC39" s="104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</row>
    <row r="40" spans="1:237" s="64" customFormat="1" ht="77.25" customHeight="1" x14ac:dyDescent="0.2">
      <c r="A40" s="133" t="s">
        <v>297</v>
      </c>
      <c r="B40" s="74" t="s">
        <v>145</v>
      </c>
      <c r="C40" s="74" t="s">
        <v>51</v>
      </c>
      <c r="D40" s="74" t="s">
        <v>36</v>
      </c>
      <c r="E40" s="74" t="s">
        <v>306</v>
      </c>
      <c r="F40" s="74" t="s">
        <v>40</v>
      </c>
      <c r="G40" s="74" t="s">
        <v>39</v>
      </c>
      <c r="H40" s="65">
        <f t="shared" si="3"/>
        <v>0</v>
      </c>
      <c r="I40" s="65">
        <f t="shared" si="6"/>
        <v>0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104"/>
      <c r="BC40" s="104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</row>
    <row r="41" spans="1:237" s="64" customFormat="1" ht="77.25" customHeight="1" x14ac:dyDescent="0.2">
      <c r="A41" s="133" t="s">
        <v>338</v>
      </c>
      <c r="B41" s="74"/>
      <c r="C41" s="74" t="s">
        <v>53</v>
      </c>
      <c r="D41" s="74" t="s">
        <v>35</v>
      </c>
      <c r="E41" s="74" t="s">
        <v>339</v>
      </c>
      <c r="F41" s="74" t="s">
        <v>146</v>
      </c>
      <c r="G41" s="74" t="s">
        <v>39</v>
      </c>
      <c r="H41" s="65">
        <f t="shared" si="3"/>
        <v>10258</v>
      </c>
      <c r="I41" s="65">
        <f t="shared" si="6"/>
        <v>10258</v>
      </c>
      <c r="J41" s="75"/>
      <c r="K41" s="75"/>
      <c r="L41" s="75">
        <v>6172</v>
      </c>
      <c r="M41" s="75">
        <v>6172</v>
      </c>
      <c r="N41" s="75"/>
      <c r="O41" s="75"/>
      <c r="P41" s="75"/>
      <c r="Q41" s="75"/>
      <c r="R41" s="75"/>
      <c r="S41" s="75"/>
      <c r="T41" s="75"/>
      <c r="U41" s="75"/>
      <c r="V41" s="75">
        <v>4086</v>
      </c>
      <c r="W41" s="75">
        <v>4086</v>
      </c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104"/>
      <c r="BC41" s="104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</row>
    <row r="42" spans="1:237" s="64" customFormat="1" ht="77.25" customHeight="1" x14ac:dyDescent="0.2">
      <c r="A42" s="133" t="s">
        <v>340</v>
      </c>
      <c r="B42" s="74"/>
      <c r="C42" s="74" t="s">
        <v>53</v>
      </c>
      <c r="D42" s="74" t="s">
        <v>35</v>
      </c>
      <c r="E42" s="74" t="s">
        <v>328</v>
      </c>
      <c r="F42" s="74" t="s">
        <v>146</v>
      </c>
      <c r="G42" s="74" t="s">
        <v>39</v>
      </c>
      <c r="H42" s="65">
        <f t="shared" si="3"/>
        <v>34000</v>
      </c>
      <c r="I42" s="65">
        <f t="shared" si="6"/>
        <v>34000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>
        <v>34000</v>
      </c>
      <c r="BA42" s="75">
        <v>34000</v>
      </c>
      <c r="BB42" s="104"/>
      <c r="BC42" s="104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</row>
    <row r="43" spans="1:237" s="64" customFormat="1" ht="48.75" customHeight="1" x14ac:dyDescent="0.2">
      <c r="A43" s="133" t="s">
        <v>298</v>
      </c>
      <c r="B43" s="74" t="s">
        <v>145</v>
      </c>
      <c r="C43" s="74" t="s">
        <v>124</v>
      </c>
      <c r="D43" s="74" t="s">
        <v>49</v>
      </c>
      <c r="E43" s="74" t="s">
        <v>307</v>
      </c>
      <c r="F43" s="74" t="s">
        <v>146</v>
      </c>
      <c r="G43" s="74" t="s">
        <v>39</v>
      </c>
      <c r="H43" s="65">
        <f t="shared" si="3"/>
        <v>56133</v>
      </c>
      <c r="I43" s="65">
        <f t="shared" si="6"/>
        <v>56133</v>
      </c>
      <c r="J43" s="75"/>
      <c r="K43" s="75"/>
      <c r="L43" s="75">
        <v>48185</v>
      </c>
      <c r="M43" s="75">
        <v>48185</v>
      </c>
      <c r="N43" s="75"/>
      <c r="O43" s="75"/>
      <c r="P43" s="75"/>
      <c r="Q43" s="75"/>
      <c r="R43" s="75"/>
      <c r="S43" s="75"/>
      <c r="T43" s="75">
        <v>7000</v>
      </c>
      <c r="U43" s="75">
        <v>7000</v>
      </c>
      <c r="V43" s="75">
        <v>948</v>
      </c>
      <c r="W43" s="75">
        <v>948</v>
      </c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104"/>
      <c r="BC43" s="104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</row>
    <row r="44" spans="1:237" s="45" customFormat="1" ht="62.25" customHeight="1" x14ac:dyDescent="0.2">
      <c r="A44" s="132" t="s">
        <v>299</v>
      </c>
      <c r="B44" s="69"/>
      <c r="C44" s="69"/>
      <c r="D44" s="69"/>
      <c r="E44" s="69"/>
      <c r="F44" s="69"/>
      <c r="G44" s="69"/>
      <c r="H44" s="65">
        <f t="shared" si="3"/>
        <v>1232454</v>
      </c>
      <c r="I44" s="65">
        <f>K44+M44+O44+Q44+S44+U44+W44+Y44+AA44+AC44+AE44+AG44+AI44+AK44+AM44+AO44+AQ44+AS44+AU44+AW44+AY44+BA44</f>
        <v>1220542</v>
      </c>
      <c r="J44" s="71">
        <f>J46+J47+J45</f>
        <v>0</v>
      </c>
      <c r="K44" s="71">
        <f>K45+K46+K47+K48+K49</f>
        <v>0</v>
      </c>
      <c r="L44" s="71">
        <f t="shared" ref="L44:BA44" si="8">L45+L46+L47+L48+L49</f>
        <v>542340</v>
      </c>
      <c r="M44" s="71">
        <f t="shared" si="8"/>
        <v>542340</v>
      </c>
      <c r="N44" s="71">
        <f t="shared" si="8"/>
        <v>0</v>
      </c>
      <c r="O44" s="71">
        <f t="shared" si="8"/>
        <v>0</v>
      </c>
      <c r="P44" s="71">
        <f t="shared" si="8"/>
        <v>0</v>
      </c>
      <c r="Q44" s="71">
        <f t="shared" si="8"/>
        <v>0</v>
      </c>
      <c r="R44" s="71">
        <f t="shared" si="8"/>
        <v>0</v>
      </c>
      <c r="S44" s="71">
        <f t="shared" si="8"/>
        <v>0</v>
      </c>
      <c r="T44" s="71">
        <f t="shared" si="8"/>
        <v>0</v>
      </c>
      <c r="U44" s="71">
        <f t="shared" si="8"/>
        <v>0</v>
      </c>
      <c r="V44" s="71">
        <f t="shared" si="8"/>
        <v>0</v>
      </c>
      <c r="W44" s="71">
        <f t="shared" si="8"/>
        <v>0</v>
      </c>
      <c r="X44" s="71">
        <f t="shared" si="8"/>
        <v>0</v>
      </c>
      <c r="Y44" s="71">
        <f t="shared" si="8"/>
        <v>0</v>
      </c>
      <c r="Z44" s="71">
        <f t="shared" si="8"/>
        <v>0</v>
      </c>
      <c r="AA44" s="71">
        <f t="shared" si="8"/>
        <v>0</v>
      </c>
      <c r="AB44" s="71">
        <f t="shared" si="8"/>
        <v>0</v>
      </c>
      <c r="AC44" s="71">
        <f>AC45+AC46+AC47+AC48+AC49</f>
        <v>0</v>
      </c>
      <c r="AD44" s="71">
        <f t="shared" si="8"/>
        <v>0</v>
      </c>
      <c r="AE44" s="71">
        <f t="shared" si="8"/>
        <v>0</v>
      </c>
      <c r="AF44" s="71">
        <f t="shared" si="8"/>
        <v>0</v>
      </c>
      <c r="AG44" s="71">
        <f t="shared" si="8"/>
        <v>0</v>
      </c>
      <c r="AH44" s="71">
        <f t="shared" si="8"/>
        <v>0</v>
      </c>
      <c r="AI44" s="71">
        <f t="shared" si="8"/>
        <v>0</v>
      </c>
      <c r="AJ44" s="71">
        <f t="shared" si="8"/>
        <v>0</v>
      </c>
      <c r="AK44" s="71">
        <f t="shared" si="8"/>
        <v>0</v>
      </c>
      <c r="AL44" s="71">
        <f t="shared" si="8"/>
        <v>0</v>
      </c>
      <c r="AM44" s="71">
        <f t="shared" si="8"/>
        <v>0</v>
      </c>
      <c r="AN44" s="71">
        <f t="shared" si="8"/>
        <v>0</v>
      </c>
      <c r="AO44" s="71">
        <f t="shared" si="8"/>
        <v>0</v>
      </c>
      <c r="AP44" s="71">
        <f t="shared" si="8"/>
        <v>0</v>
      </c>
      <c r="AQ44" s="71">
        <f t="shared" si="8"/>
        <v>0</v>
      </c>
      <c r="AR44" s="71">
        <f t="shared" si="8"/>
        <v>0</v>
      </c>
      <c r="AS44" s="71">
        <f t="shared" si="8"/>
        <v>0</v>
      </c>
      <c r="AT44" s="71">
        <f t="shared" si="8"/>
        <v>0</v>
      </c>
      <c r="AU44" s="71">
        <f t="shared" si="8"/>
        <v>0</v>
      </c>
      <c r="AV44" s="71">
        <f t="shared" si="8"/>
        <v>690114</v>
      </c>
      <c r="AW44" s="71">
        <f t="shared" si="8"/>
        <v>678202</v>
      </c>
      <c r="AX44" s="71">
        <f t="shared" si="8"/>
        <v>0</v>
      </c>
      <c r="AY44" s="71">
        <f t="shared" si="8"/>
        <v>0</v>
      </c>
      <c r="AZ44" s="71">
        <f t="shared" si="8"/>
        <v>0</v>
      </c>
      <c r="BA44" s="71">
        <f t="shared" si="8"/>
        <v>0</v>
      </c>
      <c r="BB44" s="102"/>
      <c r="BC44" s="102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</row>
    <row r="45" spans="1:237" s="47" customFormat="1" ht="25.5" customHeight="1" x14ac:dyDescent="0.2">
      <c r="A45" s="182" t="s">
        <v>218</v>
      </c>
      <c r="B45" s="74" t="s">
        <v>145</v>
      </c>
      <c r="C45" s="74" t="s">
        <v>63</v>
      </c>
      <c r="D45" s="74" t="s">
        <v>45</v>
      </c>
      <c r="E45" s="74" t="s">
        <v>130</v>
      </c>
      <c r="F45" s="74" t="s">
        <v>146</v>
      </c>
      <c r="G45" s="74" t="s">
        <v>39</v>
      </c>
      <c r="H45" s="66">
        <f t="shared" si="3"/>
        <v>133002</v>
      </c>
      <c r="I45" s="66">
        <f t="shared" si="6"/>
        <v>132762</v>
      </c>
      <c r="J45" s="75"/>
      <c r="K45" s="75"/>
      <c r="L45" s="75">
        <v>104293</v>
      </c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>
        <v>28709</v>
      </c>
      <c r="AW45" s="75">
        <v>132762</v>
      </c>
      <c r="AX45" s="75"/>
      <c r="AY45" s="75"/>
      <c r="AZ45" s="75"/>
      <c r="BA45" s="75"/>
      <c r="BB45" s="104"/>
      <c r="BC45" s="104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</row>
    <row r="46" spans="1:237" s="47" customFormat="1" ht="24.75" customHeight="1" x14ac:dyDescent="0.2">
      <c r="A46" s="182"/>
      <c r="B46" s="69" t="s">
        <v>145</v>
      </c>
      <c r="C46" s="69" t="s">
        <v>63</v>
      </c>
      <c r="D46" s="69" t="s">
        <v>45</v>
      </c>
      <c r="E46" s="69" t="s">
        <v>152</v>
      </c>
      <c r="F46" s="69" t="s">
        <v>146</v>
      </c>
      <c r="G46" s="69" t="s">
        <v>39</v>
      </c>
      <c r="H46" s="66">
        <f t="shared" si="3"/>
        <v>590096</v>
      </c>
      <c r="I46" s="66">
        <f t="shared" si="6"/>
        <v>581228</v>
      </c>
      <c r="J46" s="75"/>
      <c r="K46" s="75"/>
      <c r="L46" s="75">
        <v>45707</v>
      </c>
      <c r="M46" s="75">
        <v>45707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>
        <v>544389</v>
      </c>
      <c r="AW46" s="75">
        <v>535521</v>
      </c>
      <c r="AX46" s="75"/>
      <c r="AY46" s="75"/>
      <c r="AZ46" s="75"/>
      <c r="BA46" s="75"/>
      <c r="BB46" s="104"/>
      <c r="BC46" s="104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</row>
    <row r="47" spans="1:237" s="47" customFormat="1" ht="29.25" customHeight="1" x14ac:dyDescent="0.2">
      <c r="A47" s="133" t="s">
        <v>268</v>
      </c>
      <c r="B47" s="74" t="s">
        <v>145</v>
      </c>
      <c r="C47" s="74" t="s">
        <v>63</v>
      </c>
      <c r="D47" s="74" t="s">
        <v>45</v>
      </c>
      <c r="E47" s="74" t="s">
        <v>130</v>
      </c>
      <c r="F47" s="74" t="s">
        <v>146</v>
      </c>
      <c r="G47" s="74" t="s">
        <v>39</v>
      </c>
      <c r="H47" s="66">
        <f t="shared" si="3"/>
        <v>499437</v>
      </c>
      <c r="I47" s="66">
        <f t="shared" si="6"/>
        <v>496633</v>
      </c>
      <c r="J47" s="75"/>
      <c r="K47" s="75"/>
      <c r="L47" s="75">
        <v>392340</v>
      </c>
      <c r="M47" s="75">
        <v>496633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>
        <v>107097</v>
      </c>
      <c r="AW47" s="75"/>
      <c r="AX47" s="75"/>
      <c r="AY47" s="75"/>
      <c r="AZ47" s="75"/>
      <c r="BA47" s="75"/>
      <c r="BB47" s="104"/>
      <c r="BC47" s="104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</row>
    <row r="48" spans="1:237" s="47" customFormat="1" ht="29.25" customHeight="1" x14ac:dyDescent="0.2">
      <c r="A48" s="133" t="s">
        <v>218</v>
      </c>
      <c r="B48" s="74" t="s">
        <v>145</v>
      </c>
      <c r="C48" s="74" t="s">
        <v>63</v>
      </c>
      <c r="D48" s="74" t="s">
        <v>45</v>
      </c>
      <c r="E48" s="74" t="s">
        <v>348</v>
      </c>
      <c r="F48" s="74" t="s">
        <v>146</v>
      </c>
      <c r="G48" s="74" t="s">
        <v>39</v>
      </c>
      <c r="H48" s="66">
        <f t="shared" si="3"/>
        <v>2083</v>
      </c>
      <c r="I48" s="66">
        <f t="shared" si="6"/>
        <v>2083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>
        <v>2083</v>
      </c>
      <c r="AW48" s="75">
        <v>2083</v>
      </c>
      <c r="AX48" s="75"/>
      <c r="AY48" s="75"/>
      <c r="AZ48" s="75"/>
      <c r="BA48" s="75"/>
      <c r="BB48" s="104"/>
      <c r="BC48" s="104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</row>
    <row r="49" spans="1:237" s="47" customFormat="1" ht="29.25" customHeight="1" x14ac:dyDescent="0.2">
      <c r="A49" s="136" t="s">
        <v>268</v>
      </c>
      <c r="B49" s="74" t="s">
        <v>145</v>
      </c>
      <c r="C49" s="74" t="s">
        <v>63</v>
      </c>
      <c r="D49" s="74" t="s">
        <v>45</v>
      </c>
      <c r="E49" s="74" t="s">
        <v>348</v>
      </c>
      <c r="F49" s="74" t="s">
        <v>146</v>
      </c>
      <c r="G49" s="74" t="s">
        <v>39</v>
      </c>
      <c r="H49" s="66">
        <f t="shared" si="3"/>
        <v>7836</v>
      </c>
      <c r="I49" s="66">
        <f t="shared" si="6"/>
        <v>7836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>
        <v>7836</v>
      </c>
      <c r="AW49" s="75">
        <v>7836</v>
      </c>
      <c r="AX49" s="75"/>
      <c r="AY49" s="75"/>
      <c r="AZ49" s="75"/>
      <c r="BA49" s="75"/>
      <c r="BB49" s="104"/>
      <c r="BC49" s="104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</row>
    <row r="50" spans="1:237" s="47" customFormat="1" ht="48.75" customHeight="1" x14ac:dyDescent="0.2">
      <c r="A50" s="181" t="s">
        <v>230</v>
      </c>
      <c r="B50" s="74"/>
      <c r="C50" s="74"/>
      <c r="D50" s="74"/>
      <c r="E50" s="74"/>
      <c r="F50" s="74"/>
      <c r="G50" s="74"/>
      <c r="H50" s="65">
        <f t="shared" si="3"/>
        <v>4848.4799999999996</v>
      </c>
      <c r="I50" s="65">
        <f>I51+I52</f>
        <v>4848</v>
      </c>
      <c r="J50" s="71">
        <f>J51+J52</f>
        <v>0</v>
      </c>
      <c r="K50" s="71">
        <f>K51+K52</f>
        <v>0</v>
      </c>
      <c r="L50" s="71">
        <f t="shared" ref="L50:BA50" si="9">L51+L52</f>
        <v>0</v>
      </c>
      <c r="M50" s="71">
        <f t="shared" si="9"/>
        <v>0</v>
      </c>
      <c r="N50" s="71">
        <f t="shared" si="9"/>
        <v>0</v>
      </c>
      <c r="O50" s="71">
        <f t="shared" si="9"/>
        <v>0</v>
      </c>
      <c r="P50" s="71">
        <f t="shared" si="9"/>
        <v>0</v>
      </c>
      <c r="Q50" s="71">
        <f t="shared" si="9"/>
        <v>0</v>
      </c>
      <c r="R50" s="71">
        <f t="shared" si="9"/>
        <v>0</v>
      </c>
      <c r="S50" s="71">
        <f t="shared" si="9"/>
        <v>0</v>
      </c>
      <c r="T50" s="71">
        <f t="shared" si="9"/>
        <v>0</v>
      </c>
      <c r="U50" s="71">
        <f t="shared" si="9"/>
        <v>0</v>
      </c>
      <c r="V50" s="71">
        <f t="shared" si="9"/>
        <v>0</v>
      </c>
      <c r="W50" s="71">
        <f t="shared" si="9"/>
        <v>0</v>
      </c>
      <c r="X50" s="71">
        <f t="shared" si="9"/>
        <v>0</v>
      </c>
      <c r="Y50" s="71">
        <f t="shared" si="9"/>
        <v>0</v>
      </c>
      <c r="Z50" s="71">
        <f t="shared" si="9"/>
        <v>0</v>
      </c>
      <c r="AA50" s="71">
        <f t="shared" si="9"/>
        <v>0</v>
      </c>
      <c r="AB50" s="71">
        <f t="shared" si="9"/>
        <v>0</v>
      </c>
      <c r="AC50" s="71">
        <f t="shared" si="9"/>
        <v>0</v>
      </c>
      <c r="AD50" s="71">
        <f t="shared" si="9"/>
        <v>0</v>
      </c>
      <c r="AE50" s="71">
        <f t="shared" si="9"/>
        <v>0</v>
      </c>
      <c r="AF50" s="71">
        <f t="shared" si="9"/>
        <v>0</v>
      </c>
      <c r="AG50" s="71">
        <f t="shared" si="9"/>
        <v>0</v>
      </c>
      <c r="AH50" s="71">
        <f t="shared" si="9"/>
        <v>0</v>
      </c>
      <c r="AI50" s="71">
        <f t="shared" si="9"/>
        <v>0</v>
      </c>
      <c r="AJ50" s="71">
        <f t="shared" si="9"/>
        <v>0</v>
      </c>
      <c r="AK50" s="71">
        <f t="shared" si="9"/>
        <v>0</v>
      </c>
      <c r="AL50" s="71">
        <f t="shared" si="9"/>
        <v>0</v>
      </c>
      <c r="AM50" s="71">
        <f t="shared" si="9"/>
        <v>0</v>
      </c>
      <c r="AN50" s="71">
        <f t="shared" si="9"/>
        <v>0</v>
      </c>
      <c r="AO50" s="71">
        <f t="shared" si="9"/>
        <v>0</v>
      </c>
      <c r="AP50" s="71">
        <f t="shared" si="9"/>
        <v>0</v>
      </c>
      <c r="AQ50" s="71">
        <f t="shared" si="9"/>
        <v>0</v>
      </c>
      <c r="AR50" s="71">
        <f t="shared" si="9"/>
        <v>0</v>
      </c>
      <c r="AS50" s="71">
        <f t="shared" si="9"/>
        <v>0</v>
      </c>
      <c r="AT50" s="71">
        <f t="shared" si="9"/>
        <v>0</v>
      </c>
      <c r="AU50" s="71">
        <f t="shared" si="9"/>
        <v>0</v>
      </c>
      <c r="AV50" s="71">
        <f t="shared" si="9"/>
        <v>3030.3</v>
      </c>
      <c r="AW50" s="71">
        <f t="shared" si="9"/>
        <v>1818</v>
      </c>
      <c r="AX50" s="71">
        <f t="shared" si="9"/>
        <v>0</v>
      </c>
      <c r="AY50" s="71">
        <f t="shared" si="9"/>
        <v>0</v>
      </c>
      <c r="AZ50" s="71">
        <f t="shared" si="9"/>
        <v>1818.18</v>
      </c>
      <c r="BA50" s="71">
        <f t="shared" si="9"/>
        <v>3030</v>
      </c>
      <c r="BB50" s="102"/>
      <c r="BC50" s="102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</row>
    <row r="51" spans="1:237" s="47" customFormat="1" ht="25.5" customHeight="1" x14ac:dyDescent="0.2">
      <c r="A51" s="181"/>
      <c r="B51" s="69" t="s">
        <v>167</v>
      </c>
      <c r="C51" s="69" t="s">
        <v>124</v>
      </c>
      <c r="D51" s="69" t="s">
        <v>46</v>
      </c>
      <c r="E51" s="69" t="s">
        <v>150</v>
      </c>
      <c r="F51" s="69" t="s">
        <v>40</v>
      </c>
      <c r="G51" s="69" t="s">
        <v>39</v>
      </c>
      <c r="H51" s="66">
        <f t="shared" ref="H51:H67" si="10">J51+L51+N51+P51+R51+T51+V51+X51+Z51+AB51+AD51+AF51+AH51+AJ51+AL51+AN51+AP51+AR51+AT51+AV51+AX51+AZ51</f>
        <v>3199.88</v>
      </c>
      <c r="I51" s="66">
        <f t="shared" si="6"/>
        <v>3200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>
        <v>1999.9</v>
      </c>
      <c r="AW51" s="90">
        <v>1200</v>
      </c>
      <c r="AX51" s="90"/>
      <c r="AY51" s="90"/>
      <c r="AZ51" s="90">
        <v>1199.98</v>
      </c>
      <c r="BA51" s="90">
        <v>2000</v>
      </c>
      <c r="BB51" s="106"/>
      <c r="BC51" s="10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</row>
    <row r="52" spans="1:237" s="47" customFormat="1" ht="23.25" customHeight="1" x14ac:dyDescent="0.2">
      <c r="A52" s="181"/>
      <c r="B52" s="69" t="s">
        <v>167</v>
      </c>
      <c r="C52" s="69" t="s">
        <v>124</v>
      </c>
      <c r="D52" s="69" t="s">
        <v>46</v>
      </c>
      <c r="E52" s="69" t="s">
        <v>150</v>
      </c>
      <c r="F52" s="69" t="s">
        <v>40</v>
      </c>
      <c r="G52" s="69" t="s">
        <v>39</v>
      </c>
      <c r="H52" s="66">
        <f t="shared" si="10"/>
        <v>1648.6</v>
      </c>
      <c r="I52" s="66">
        <f t="shared" si="6"/>
        <v>1648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>
        <v>1030.4000000000001</v>
      </c>
      <c r="AW52" s="90">
        <v>618</v>
      </c>
      <c r="AX52" s="90"/>
      <c r="AY52" s="90"/>
      <c r="AZ52" s="90">
        <v>618.20000000000005</v>
      </c>
      <c r="BA52" s="90">
        <v>1030</v>
      </c>
      <c r="BB52" s="106"/>
      <c r="BC52" s="10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</row>
    <row r="53" spans="1:237" s="39" customFormat="1" ht="46.5" customHeight="1" x14ac:dyDescent="0.2">
      <c r="A53" s="137" t="s">
        <v>231</v>
      </c>
      <c r="B53" s="69" t="s">
        <v>138</v>
      </c>
      <c r="C53" s="69" t="s">
        <v>51</v>
      </c>
      <c r="D53" s="69" t="s">
        <v>35</v>
      </c>
      <c r="E53" s="69" t="s">
        <v>73</v>
      </c>
      <c r="F53" s="69" t="s">
        <v>40</v>
      </c>
      <c r="G53" s="69" t="s">
        <v>39</v>
      </c>
      <c r="H53" s="65">
        <f t="shared" si="10"/>
        <v>159135</v>
      </c>
      <c r="I53" s="65">
        <f t="shared" si="6"/>
        <v>155976</v>
      </c>
      <c r="J53" s="91">
        <v>6830</v>
      </c>
      <c r="K53" s="91">
        <v>6830</v>
      </c>
      <c r="L53" s="91">
        <v>16666</v>
      </c>
      <c r="M53" s="91">
        <v>15881</v>
      </c>
      <c r="N53" s="91">
        <v>5855</v>
      </c>
      <c r="O53" s="91">
        <v>5855</v>
      </c>
      <c r="P53" s="91">
        <v>5940</v>
      </c>
      <c r="Q53" s="91">
        <v>5940</v>
      </c>
      <c r="R53" s="91">
        <v>5014</v>
      </c>
      <c r="S53" s="91">
        <v>5014</v>
      </c>
      <c r="T53" s="91">
        <v>6340</v>
      </c>
      <c r="U53" s="91">
        <v>6340</v>
      </c>
      <c r="V53" s="91">
        <v>5236</v>
      </c>
      <c r="W53" s="91">
        <v>4467</v>
      </c>
      <c r="X53" s="91">
        <v>8027</v>
      </c>
      <c r="Y53" s="91">
        <v>8027</v>
      </c>
      <c r="Z53" s="91">
        <v>8646</v>
      </c>
      <c r="AA53" s="91">
        <v>8646</v>
      </c>
      <c r="AB53" s="91">
        <v>10559</v>
      </c>
      <c r="AC53" s="91">
        <v>10559</v>
      </c>
      <c r="AD53" s="91">
        <v>6431</v>
      </c>
      <c r="AE53" s="91">
        <v>6431</v>
      </c>
      <c r="AF53" s="91">
        <v>5886</v>
      </c>
      <c r="AG53" s="91">
        <v>5886</v>
      </c>
      <c r="AH53" s="91">
        <v>5592</v>
      </c>
      <c r="AI53" s="91">
        <v>5592</v>
      </c>
      <c r="AJ53" s="91">
        <v>4092</v>
      </c>
      <c r="AK53" s="91">
        <v>3765</v>
      </c>
      <c r="AL53" s="91">
        <v>3649</v>
      </c>
      <c r="AM53" s="91">
        <v>3649</v>
      </c>
      <c r="AN53" s="91">
        <v>2574</v>
      </c>
      <c r="AO53" s="91">
        <v>2574</v>
      </c>
      <c r="AP53" s="91">
        <v>6311</v>
      </c>
      <c r="AQ53" s="91">
        <v>6311</v>
      </c>
      <c r="AR53" s="91">
        <v>10690</v>
      </c>
      <c r="AS53" s="91">
        <v>9412</v>
      </c>
      <c r="AT53" s="91">
        <v>5994</v>
      </c>
      <c r="AU53" s="91">
        <v>5994</v>
      </c>
      <c r="AV53" s="91">
        <v>0</v>
      </c>
      <c r="AW53" s="91"/>
      <c r="AX53" s="91">
        <v>15460</v>
      </c>
      <c r="AY53" s="91">
        <v>15460</v>
      </c>
      <c r="AZ53" s="91">
        <v>13343</v>
      </c>
      <c r="BA53" s="91">
        <v>13343</v>
      </c>
      <c r="BB53" s="107"/>
      <c r="BC53" s="107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</row>
    <row r="54" spans="1:237" s="47" customFormat="1" ht="37.5" customHeight="1" x14ac:dyDescent="0.2">
      <c r="A54" s="137" t="s">
        <v>232</v>
      </c>
      <c r="B54" s="69" t="s">
        <v>138</v>
      </c>
      <c r="C54" s="69" t="s">
        <v>109</v>
      </c>
      <c r="D54" s="69" t="s">
        <v>109</v>
      </c>
      <c r="E54" s="69" t="s">
        <v>109</v>
      </c>
      <c r="F54" s="69" t="s">
        <v>109</v>
      </c>
      <c r="G54" s="69" t="s">
        <v>109</v>
      </c>
      <c r="H54" s="65">
        <f>H55+H56+H57+H58+H59+H60+H61+H62+H63+H64</f>
        <v>4635.5</v>
      </c>
      <c r="I54" s="65">
        <f>I55+I56+I57+I58+I59+I60+I61+I62+I63+I64</f>
        <v>4633</v>
      </c>
      <c r="J54" s="88">
        <f t="shared" ref="J54:AZ54" si="11">J55+J56+J57+J58+J59+J60+J61+J62+J63+J64</f>
        <v>330</v>
      </c>
      <c r="K54" s="88">
        <f>K55+K56+K57+K58+K59+K60+K61+K62+K63+K64</f>
        <v>327</v>
      </c>
      <c r="L54" s="88">
        <f t="shared" si="11"/>
        <v>631.1</v>
      </c>
      <c r="M54" s="88">
        <f>M55+M56+M57+M58+M59+M60+M61+M62+M63+M64</f>
        <v>629</v>
      </c>
      <c r="N54" s="88">
        <f t="shared" si="11"/>
        <v>194.8</v>
      </c>
      <c r="O54" s="88">
        <f t="shared" si="11"/>
        <v>194</v>
      </c>
      <c r="P54" s="88">
        <f t="shared" si="11"/>
        <v>180.5</v>
      </c>
      <c r="Q54" s="88">
        <f t="shared" si="11"/>
        <v>181</v>
      </c>
      <c r="R54" s="88">
        <f t="shared" si="11"/>
        <v>83.8</v>
      </c>
      <c r="S54" s="88">
        <f t="shared" si="11"/>
        <v>84</v>
      </c>
      <c r="T54" s="88">
        <f t="shared" si="11"/>
        <v>170.18</v>
      </c>
      <c r="U54" s="88">
        <f t="shared" si="11"/>
        <v>170</v>
      </c>
      <c r="V54" s="88">
        <f t="shared" si="11"/>
        <v>13</v>
      </c>
      <c r="W54" s="88">
        <f t="shared" si="11"/>
        <v>13</v>
      </c>
      <c r="X54" s="88">
        <f t="shared" si="11"/>
        <v>161.5</v>
      </c>
      <c r="Y54" s="88">
        <f t="shared" si="11"/>
        <v>162</v>
      </c>
      <c r="Z54" s="88">
        <f t="shared" si="11"/>
        <v>320</v>
      </c>
      <c r="AA54" s="88">
        <f t="shared" si="11"/>
        <v>320</v>
      </c>
      <c r="AB54" s="88">
        <f t="shared" si="11"/>
        <v>191.2</v>
      </c>
      <c r="AC54" s="88">
        <f t="shared" si="11"/>
        <v>192</v>
      </c>
      <c r="AD54" s="88">
        <f t="shared" si="11"/>
        <v>176.76</v>
      </c>
      <c r="AE54" s="88">
        <f t="shared" si="11"/>
        <v>177</v>
      </c>
      <c r="AF54" s="88">
        <f t="shared" si="11"/>
        <v>6</v>
      </c>
      <c r="AG54" s="88">
        <f t="shared" si="11"/>
        <v>6</v>
      </c>
      <c r="AH54" s="88">
        <f t="shared" si="11"/>
        <v>259</v>
      </c>
      <c r="AI54" s="88">
        <f t="shared" si="11"/>
        <v>259</v>
      </c>
      <c r="AJ54" s="88">
        <f t="shared" si="11"/>
        <v>12</v>
      </c>
      <c r="AK54" s="88">
        <f t="shared" si="11"/>
        <v>12</v>
      </c>
      <c r="AL54" s="88">
        <f t="shared" si="11"/>
        <v>318</v>
      </c>
      <c r="AM54" s="88">
        <f t="shared" si="11"/>
        <v>318</v>
      </c>
      <c r="AN54" s="88">
        <f t="shared" si="11"/>
        <v>90.38</v>
      </c>
      <c r="AO54" s="88">
        <f t="shared" si="11"/>
        <v>90</v>
      </c>
      <c r="AP54" s="88">
        <f t="shared" si="11"/>
        <v>340.7</v>
      </c>
      <c r="AQ54" s="88">
        <f t="shared" si="11"/>
        <v>341</v>
      </c>
      <c r="AR54" s="88">
        <f t="shared" si="11"/>
        <v>271.08</v>
      </c>
      <c r="AS54" s="88">
        <f t="shared" si="11"/>
        <v>271</v>
      </c>
      <c r="AT54" s="88">
        <f t="shared" si="11"/>
        <v>176.5</v>
      </c>
      <c r="AU54" s="88">
        <f t="shared" si="11"/>
        <v>177</v>
      </c>
      <c r="AV54" s="88">
        <f t="shared" si="11"/>
        <v>167</v>
      </c>
      <c r="AW54" s="88">
        <f t="shared" si="11"/>
        <v>167</v>
      </c>
      <c r="AX54" s="88">
        <f t="shared" si="11"/>
        <v>202.7</v>
      </c>
      <c r="AY54" s="88">
        <f t="shared" si="11"/>
        <v>203</v>
      </c>
      <c r="AZ54" s="88">
        <f t="shared" si="11"/>
        <v>339.3</v>
      </c>
      <c r="BA54" s="88">
        <f>BA55+BA56+BA57+BA58+BA59+BA60+BA61+BA62+BA63+BA64</f>
        <v>340</v>
      </c>
      <c r="BB54" s="105"/>
      <c r="BC54" s="105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</row>
    <row r="55" spans="1:237" s="47" customFormat="1" ht="38.25" customHeight="1" x14ac:dyDescent="0.2">
      <c r="A55" s="138" t="s">
        <v>222</v>
      </c>
      <c r="B55" s="74" t="s">
        <v>138</v>
      </c>
      <c r="C55" s="74" t="s">
        <v>51</v>
      </c>
      <c r="D55" s="74" t="s">
        <v>35</v>
      </c>
      <c r="E55" s="74" t="s">
        <v>165</v>
      </c>
      <c r="F55" s="74" t="s">
        <v>294</v>
      </c>
      <c r="G55" s="74" t="s">
        <v>39</v>
      </c>
      <c r="H55" s="65">
        <f t="shared" si="10"/>
        <v>441.02</v>
      </c>
      <c r="I55" s="65">
        <f t="shared" si="6"/>
        <v>441</v>
      </c>
      <c r="J55" s="75">
        <v>17.8</v>
      </c>
      <c r="K55" s="75">
        <v>17</v>
      </c>
      <c r="L55" s="75">
        <v>32.96</v>
      </c>
      <c r="M55" s="75">
        <v>33</v>
      </c>
      <c r="N55" s="75">
        <v>7.25</v>
      </c>
      <c r="O55" s="75">
        <v>7</v>
      </c>
      <c r="P55" s="75">
        <v>19.12</v>
      </c>
      <c r="Q55" s="75">
        <v>19</v>
      </c>
      <c r="R55" s="75">
        <v>5.27</v>
      </c>
      <c r="S55" s="75">
        <v>5</v>
      </c>
      <c r="T55" s="75">
        <v>9.23</v>
      </c>
      <c r="U55" s="75">
        <v>9</v>
      </c>
      <c r="V55" s="75">
        <v>8.57</v>
      </c>
      <c r="W55" s="75">
        <v>9</v>
      </c>
      <c r="X55" s="75">
        <v>6.59</v>
      </c>
      <c r="Y55" s="75">
        <v>7</v>
      </c>
      <c r="Z55" s="75">
        <v>11.21</v>
      </c>
      <c r="AA55" s="75">
        <v>11</v>
      </c>
      <c r="AB55" s="75">
        <v>3.3</v>
      </c>
      <c r="AC55" s="75">
        <v>3</v>
      </c>
      <c r="AD55" s="75">
        <v>10.55</v>
      </c>
      <c r="AE55" s="75">
        <v>11</v>
      </c>
      <c r="AF55" s="75">
        <v>3.96</v>
      </c>
      <c r="AG55" s="75">
        <v>4</v>
      </c>
      <c r="AH55" s="75">
        <v>11.87</v>
      </c>
      <c r="AI55" s="75">
        <v>12</v>
      </c>
      <c r="AJ55" s="75">
        <v>7.91</v>
      </c>
      <c r="AK55" s="75">
        <v>8</v>
      </c>
      <c r="AL55" s="75">
        <v>9.89</v>
      </c>
      <c r="AM55" s="75">
        <v>10</v>
      </c>
      <c r="AN55" s="75">
        <v>6.59</v>
      </c>
      <c r="AO55" s="75">
        <v>7</v>
      </c>
      <c r="AP55" s="75">
        <v>9.23</v>
      </c>
      <c r="AQ55" s="75">
        <v>9</v>
      </c>
      <c r="AR55" s="75">
        <v>25.71</v>
      </c>
      <c r="AS55" s="75">
        <v>26</v>
      </c>
      <c r="AT55" s="75">
        <v>16.48</v>
      </c>
      <c r="AU55" s="75">
        <v>16</v>
      </c>
      <c r="AV55" s="75">
        <v>110.08</v>
      </c>
      <c r="AW55" s="75">
        <v>110</v>
      </c>
      <c r="AX55" s="75">
        <v>33.619999999999997</v>
      </c>
      <c r="AY55" s="75">
        <v>34</v>
      </c>
      <c r="AZ55" s="75">
        <v>73.83</v>
      </c>
      <c r="BA55" s="75">
        <v>74</v>
      </c>
      <c r="BB55" s="104"/>
      <c r="BC55" s="104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</row>
    <row r="56" spans="1:237" s="47" customFormat="1" ht="46.5" customHeight="1" x14ac:dyDescent="0.2">
      <c r="A56" s="133" t="s">
        <v>223</v>
      </c>
      <c r="B56" s="74" t="s">
        <v>138</v>
      </c>
      <c r="C56" s="74" t="s">
        <v>51</v>
      </c>
      <c r="D56" s="74" t="s">
        <v>35</v>
      </c>
      <c r="E56" s="74" t="s">
        <v>166</v>
      </c>
      <c r="F56" s="74" t="s">
        <v>294</v>
      </c>
      <c r="G56" s="74" t="s">
        <v>39</v>
      </c>
      <c r="H56" s="65">
        <f t="shared" si="10"/>
        <v>264.89999999999998</v>
      </c>
      <c r="I56" s="65">
        <f t="shared" si="6"/>
        <v>265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>
        <v>52.98</v>
      </c>
      <c r="U56" s="75">
        <v>53</v>
      </c>
      <c r="V56" s="75"/>
      <c r="W56" s="75"/>
      <c r="X56" s="75"/>
      <c r="Y56" s="75"/>
      <c r="Z56" s="75"/>
      <c r="AA56" s="75"/>
      <c r="AB56" s="75"/>
      <c r="AC56" s="75"/>
      <c r="AD56" s="75">
        <v>105.96</v>
      </c>
      <c r="AE56" s="75">
        <v>106</v>
      </c>
      <c r="AF56" s="75"/>
      <c r="AG56" s="75"/>
      <c r="AH56" s="75"/>
      <c r="AI56" s="75"/>
      <c r="AJ56" s="75"/>
      <c r="AK56" s="75"/>
      <c r="AL56" s="75"/>
      <c r="AM56" s="75"/>
      <c r="AN56" s="75">
        <v>52.98</v>
      </c>
      <c r="AO56" s="75">
        <v>53</v>
      </c>
      <c r="AP56" s="75"/>
      <c r="AQ56" s="75"/>
      <c r="AR56" s="75">
        <v>52.98</v>
      </c>
      <c r="AS56" s="75">
        <v>53</v>
      </c>
      <c r="AT56" s="75"/>
      <c r="AU56" s="75"/>
      <c r="AV56" s="75"/>
      <c r="AW56" s="75"/>
      <c r="AX56" s="75"/>
      <c r="AY56" s="75"/>
      <c r="AZ56" s="75"/>
      <c r="BA56" s="75"/>
      <c r="BB56" s="104"/>
      <c r="BC56" s="104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</row>
    <row r="57" spans="1:237" s="47" customFormat="1" ht="26.25" customHeight="1" x14ac:dyDescent="0.2">
      <c r="A57" s="133" t="s">
        <v>224</v>
      </c>
      <c r="B57" s="74" t="s">
        <v>138</v>
      </c>
      <c r="C57" s="74" t="s">
        <v>63</v>
      </c>
      <c r="D57" s="74" t="s">
        <v>46</v>
      </c>
      <c r="E57" s="74" t="s">
        <v>68</v>
      </c>
      <c r="F57" s="74" t="s">
        <v>294</v>
      </c>
      <c r="G57" s="74" t="s">
        <v>39</v>
      </c>
      <c r="H57" s="65">
        <f t="shared" si="10"/>
        <v>802.3</v>
      </c>
      <c r="I57" s="65">
        <f t="shared" si="6"/>
        <v>802</v>
      </c>
      <c r="J57" s="75"/>
      <c r="K57" s="75"/>
      <c r="L57" s="75">
        <v>333.5</v>
      </c>
      <c r="M57" s="75">
        <v>333</v>
      </c>
      <c r="N57" s="75">
        <v>121.31</v>
      </c>
      <c r="O57" s="75">
        <v>121</v>
      </c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>
        <v>72.86</v>
      </c>
      <c r="AC57" s="75">
        <v>73</v>
      </c>
      <c r="AD57" s="75"/>
      <c r="AE57" s="75"/>
      <c r="AF57" s="75"/>
      <c r="AG57" s="75"/>
      <c r="AH57" s="75">
        <v>109.03</v>
      </c>
      <c r="AI57" s="75">
        <v>109</v>
      </c>
      <c r="AJ57" s="75"/>
      <c r="AK57" s="75"/>
      <c r="AL57" s="75"/>
      <c r="AM57" s="75"/>
      <c r="AN57" s="75"/>
      <c r="AO57" s="75"/>
      <c r="AP57" s="75">
        <v>165.6</v>
      </c>
      <c r="AQ57" s="75">
        <v>166</v>
      </c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104"/>
      <c r="BC57" s="104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</row>
    <row r="58" spans="1:237" s="47" customFormat="1" ht="36" customHeight="1" x14ac:dyDescent="0.2">
      <c r="A58" s="133" t="s">
        <v>225</v>
      </c>
      <c r="B58" s="74" t="s">
        <v>138</v>
      </c>
      <c r="C58" s="74" t="s">
        <v>63</v>
      </c>
      <c r="D58" s="74" t="s">
        <v>46</v>
      </c>
      <c r="E58" s="74" t="s">
        <v>68</v>
      </c>
      <c r="F58" s="74" t="s">
        <v>294</v>
      </c>
      <c r="G58" s="74" t="s">
        <v>39</v>
      </c>
      <c r="H58" s="65">
        <f t="shared" si="10"/>
        <v>413.3</v>
      </c>
      <c r="I58" s="65">
        <f t="shared" si="6"/>
        <v>413</v>
      </c>
      <c r="J58" s="75"/>
      <c r="K58" s="75"/>
      <c r="L58" s="75">
        <v>171.8</v>
      </c>
      <c r="M58" s="75">
        <v>172</v>
      </c>
      <c r="N58" s="75">
        <v>62.49</v>
      </c>
      <c r="O58" s="75">
        <v>62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>
        <v>37.54</v>
      </c>
      <c r="AC58" s="75">
        <v>38</v>
      </c>
      <c r="AD58" s="75"/>
      <c r="AE58" s="75"/>
      <c r="AF58" s="75"/>
      <c r="AG58" s="75"/>
      <c r="AH58" s="75">
        <v>56.17</v>
      </c>
      <c r="AI58" s="75">
        <v>56</v>
      </c>
      <c r="AJ58" s="75"/>
      <c r="AK58" s="75"/>
      <c r="AL58" s="75"/>
      <c r="AM58" s="75"/>
      <c r="AN58" s="75"/>
      <c r="AO58" s="75"/>
      <c r="AP58" s="75">
        <v>85.3</v>
      </c>
      <c r="AQ58" s="75">
        <v>85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104"/>
      <c r="BC58" s="104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</row>
    <row r="59" spans="1:237" s="47" customFormat="1" ht="36" customHeight="1" x14ac:dyDescent="0.2">
      <c r="A59" s="138" t="s">
        <v>222</v>
      </c>
      <c r="B59" s="74" t="s">
        <v>138</v>
      </c>
      <c r="C59" s="74" t="s">
        <v>51</v>
      </c>
      <c r="D59" s="74" t="s">
        <v>35</v>
      </c>
      <c r="E59" s="74" t="s">
        <v>165</v>
      </c>
      <c r="F59" s="74" t="s">
        <v>294</v>
      </c>
      <c r="G59" s="74" t="s">
        <v>39</v>
      </c>
      <c r="H59" s="65">
        <f t="shared" si="10"/>
        <v>227.98</v>
      </c>
      <c r="I59" s="65">
        <f t="shared" si="6"/>
        <v>227</v>
      </c>
      <c r="J59" s="75">
        <v>9.1999999999999993</v>
      </c>
      <c r="K59" s="75">
        <v>9</v>
      </c>
      <c r="L59" s="75">
        <v>17.04</v>
      </c>
      <c r="M59" s="75">
        <v>17</v>
      </c>
      <c r="N59" s="75">
        <v>3.75</v>
      </c>
      <c r="O59" s="75">
        <v>4</v>
      </c>
      <c r="P59" s="75">
        <v>9.8800000000000008</v>
      </c>
      <c r="Q59" s="75">
        <v>10</v>
      </c>
      <c r="R59" s="75">
        <v>2.73</v>
      </c>
      <c r="S59" s="75">
        <v>3</v>
      </c>
      <c r="T59" s="75">
        <v>4.7699999999999996</v>
      </c>
      <c r="U59" s="75">
        <v>5</v>
      </c>
      <c r="V59" s="75">
        <v>4.43</v>
      </c>
      <c r="W59" s="75">
        <v>4</v>
      </c>
      <c r="X59" s="75">
        <v>3.41</v>
      </c>
      <c r="Y59" s="75">
        <v>3</v>
      </c>
      <c r="Z59" s="75">
        <v>5.79</v>
      </c>
      <c r="AA59" s="75">
        <v>6</v>
      </c>
      <c r="AB59" s="75">
        <v>1.7</v>
      </c>
      <c r="AC59" s="75">
        <v>2</v>
      </c>
      <c r="AD59" s="75">
        <v>5.45</v>
      </c>
      <c r="AE59" s="75">
        <v>5</v>
      </c>
      <c r="AF59" s="75">
        <v>2.04</v>
      </c>
      <c r="AG59" s="75">
        <v>2</v>
      </c>
      <c r="AH59" s="75">
        <v>6.13</v>
      </c>
      <c r="AI59" s="75">
        <v>6</v>
      </c>
      <c r="AJ59" s="75">
        <v>4.09</v>
      </c>
      <c r="AK59" s="75">
        <v>4</v>
      </c>
      <c r="AL59" s="75">
        <v>5.1100000000000003</v>
      </c>
      <c r="AM59" s="75">
        <v>5</v>
      </c>
      <c r="AN59" s="75">
        <v>3.41</v>
      </c>
      <c r="AO59" s="75">
        <v>3</v>
      </c>
      <c r="AP59" s="75">
        <v>4.7699999999999996</v>
      </c>
      <c r="AQ59" s="75">
        <v>5</v>
      </c>
      <c r="AR59" s="75">
        <v>13.29</v>
      </c>
      <c r="AS59" s="75">
        <v>13</v>
      </c>
      <c r="AT59" s="75">
        <v>8.52</v>
      </c>
      <c r="AU59" s="75">
        <v>9</v>
      </c>
      <c r="AV59" s="75">
        <v>56.92</v>
      </c>
      <c r="AW59" s="75">
        <v>57</v>
      </c>
      <c r="AX59" s="75">
        <v>17.38</v>
      </c>
      <c r="AY59" s="75">
        <v>17</v>
      </c>
      <c r="AZ59" s="75">
        <v>38.17</v>
      </c>
      <c r="BA59" s="75">
        <v>38</v>
      </c>
      <c r="BB59" s="104"/>
      <c r="BC59" s="104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</row>
    <row r="60" spans="1:237" s="47" customFormat="1" ht="48" customHeight="1" x14ac:dyDescent="0.2">
      <c r="A60" s="133" t="s">
        <v>223</v>
      </c>
      <c r="B60" s="74" t="s">
        <v>138</v>
      </c>
      <c r="C60" s="74" t="s">
        <v>51</v>
      </c>
      <c r="D60" s="74" t="s">
        <v>35</v>
      </c>
      <c r="E60" s="74" t="s">
        <v>166</v>
      </c>
      <c r="F60" s="74" t="s">
        <v>294</v>
      </c>
      <c r="G60" s="74" t="s">
        <v>39</v>
      </c>
      <c r="H60" s="65">
        <f t="shared" si="10"/>
        <v>137</v>
      </c>
      <c r="I60" s="65">
        <f t="shared" si="6"/>
        <v>136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>
        <v>27.4</v>
      </c>
      <c r="U60" s="75">
        <v>27</v>
      </c>
      <c r="V60" s="75"/>
      <c r="W60" s="75"/>
      <c r="X60" s="75"/>
      <c r="Y60" s="75"/>
      <c r="Z60" s="75"/>
      <c r="AA60" s="75"/>
      <c r="AB60" s="75"/>
      <c r="AC60" s="75"/>
      <c r="AD60" s="75">
        <v>54.8</v>
      </c>
      <c r="AE60" s="75">
        <v>55</v>
      </c>
      <c r="AF60" s="75"/>
      <c r="AG60" s="75"/>
      <c r="AH60" s="75"/>
      <c r="AI60" s="75"/>
      <c r="AJ60" s="75"/>
      <c r="AK60" s="75"/>
      <c r="AL60" s="75"/>
      <c r="AM60" s="75"/>
      <c r="AN60" s="75">
        <v>27.4</v>
      </c>
      <c r="AO60" s="75">
        <v>27</v>
      </c>
      <c r="AP60" s="75"/>
      <c r="AQ60" s="75"/>
      <c r="AR60" s="75">
        <v>27.4</v>
      </c>
      <c r="AS60" s="75">
        <v>27</v>
      </c>
      <c r="AT60" s="75"/>
      <c r="AU60" s="75"/>
      <c r="AV60" s="75"/>
      <c r="AW60" s="75"/>
      <c r="AX60" s="75"/>
      <c r="AY60" s="75"/>
      <c r="AZ60" s="75"/>
      <c r="BA60" s="75"/>
      <c r="BB60" s="104"/>
      <c r="BC60" s="104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</row>
    <row r="61" spans="1:237" s="47" customFormat="1" ht="48" customHeight="1" x14ac:dyDescent="0.2">
      <c r="A61" s="133" t="s">
        <v>290</v>
      </c>
      <c r="B61" s="74" t="s">
        <v>138</v>
      </c>
      <c r="C61" s="74" t="s">
        <v>51</v>
      </c>
      <c r="D61" s="74" t="s">
        <v>35</v>
      </c>
      <c r="E61" s="74" t="s">
        <v>291</v>
      </c>
      <c r="F61" s="74" t="s">
        <v>294</v>
      </c>
      <c r="G61" s="74" t="s">
        <v>39</v>
      </c>
      <c r="H61" s="65">
        <f t="shared" si="10"/>
        <v>515</v>
      </c>
      <c r="I61" s="65">
        <f t="shared" si="6"/>
        <v>515</v>
      </c>
      <c r="J61" s="92">
        <v>103</v>
      </c>
      <c r="K61" s="92">
        <v>101</v>
      </c>
      <c r="L61" s="92"/>
      <c r="M61" s="92"/>
      <c r="N61" s="92"/>
      <c r="O61" s="92"/>
      <c r="P61" s="92">
        <v>51.5</v>
      </c>
      <c r="Q61" s="92">
        <v>52</v>
      </c>
      <c r="R61" s="92"/>
      <c r="S61" s="92"/>
      <c r="T61" s="92"/>
      <c r="U61" s="92"/>
      <c r="V61" s="92"/>
      <c r="W61" s="92"/>
      <c r="X61" s="92">
        <v>51.5</v>
      </c>
      <c r="Y61" s="92">
        <v>52</v>
      </c>
      <c r="Z61" s="92">
        <v>103</v>
      </c>
      <c r="AA61" s="92">
        <v>103</v>
      </c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>
        <v>103</v>
      </c>
      <c r="AM61" s="92">
        <v>103</v>
      </c>
      <c r="AN61" s="92"/>
      <c r="AO61" s="92"/>
      <c r="AP61" s="92"/>
      <c r="AQ61" s="92"/>
      <c r="AR61" s="92"/>
      <c r="AS61" s="92"/>
      <c r="AT61" s="92">
        <v>51.5</v>
      </c>
      <c r="AU61" s="92">
        <v>52</v>
      </c>
      <c r="AV61" s="92"/>
      <c r="AW61" s="92"/>
      <c r="AX61" s="92"/>
      <c r="AY61" s="92"/>
      <c r="AZ61" s="92">
        <v>51.5</v>
      </c>
      <c r="BA61" s="92">
        <v>52</v>
      </c>
      <c r="BB61" s="108"/>
      <c r="BC61" s="108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</row>
    <row r="62" spans="1:237" s="47" customFormat="1" ht="48" customHeight="1" x14ac:dyDescent="0.2">
      <c r="A62" s="133" t="s">
        <v>290</v>
      </c>
      <c r="B62" s="74" t="s">
        <v>138</v>
      </c>
      <c r="C62" s="74" t="s">
        <v>51</v>
      </c>
      <c r="D62" s="74" t="s">
        <v>35</v>
      </c>
      <c r="E62" s="74" t="s">
        <v>291</v>
      </c>
      <c r="F62" s="74" t="s">
        <v>294</v>
      </c>
      <c r="G62" s="74" t="s">
        <v>39</v>
      </c>
      <c r="H62" s="65">
        <f t="shared" si="10"/>
        <v>1000</v>
      </c>
      <c r="I62" s="65">
        <f t="shared" si="6"/>
        <v>1000</v>
      </c>
      <c r="J62" s="75">
        <v>200</v>
      </c>
      <c r="K62" s="75">
        <v>200</v>
      </c>
      <c r="L62" s="75"/>
      <c r="M62" s="75"/>
      <c r="N62" s="75"/>
      <c r="O62" s="75"/>
      <c r="P62" s="75">
        <v>100</v>
      </c>
      <c r="Q62" s="75">
        <v>100</v>
      </c>
      <c r="R62" s="75"/>
      <c r="S62" s="75"/>
      <c r="T62" s="75"/>
      <c r="U62" s="75"/>
      <c r="V62" s="75"/>
      <c r="W62" s="75"/>
      <c r="X62" s="75">
        <v>100</v>
      </c>
      <c r="Y62" s="75">
        <v>100</v>
      </c>
      <c r="Z62" s="75">
        <v>200</v>
      </c>
      <c r="AA62" s="75">
        <v>200</v>
      </c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>
        <v>200</v>
      </c>
      <c r="AM62" s="75">
        <v>200</v>
      </c>
      <c r="AN62" s="75"/>
      <c r="AO62" s="75"/>
      <c r="AP62" s="75"/>
      <c r="AQ62" s="75"/>
      <c r="AR62" s="75"/>
      <c r="AS62" s="75"/>
      <c r="AT62" s="75">
        <v>100</v>
      </c>
      <c r="AU62" s="75">
        <v>100</v>
      </c>
      <c r="AV62" s="75"/>
      <c r="AW62" s="75"/>
      <c r="AX62" s="75"/>
      <c r="AY62" s="75"/>
      <c r="AZ62" s="75">
        <v>100</v>
      </c>
      <c r="BA62" s="75">
        <v>100</v>
      </c>
      <c r="BB62" s="104"/>
      <c r="BC62" s="104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</row>
    <row r="63" spans="1:237" s="49" customFormat="1" ht="48" customHeight="1" x14ac:dyDescent="0.2">
      <c r="A63" s="139" t="s">
        <v>292</v>
      </c>
      <c r="B63" s="140" t="s">
        <v>138</v>
      </c>
      <c r="C63" s="140" t="s">
        <v>51</v>
      </c>
      <c r="D63" s="140" t="s">
        <v>35</v>
      </c>
      <c r="E63" s="140" t="s">
        <v>293</v>
      </c>
      <c r="F63" s="140" t="s">
        <v>294</v>
      </c>
      <c r="G63" s="140" t="s">
        <v>39</v>
      </c>
      <c r="H63" s="83">
        <f t="shared" si="10"/>
        <v>284</v>
      </c>
      <c r="I63" s="83">
        <f t="shared" si="6"/>
        <v>284</v>
      </c>
      <c r="J63" s="93"/>
      <c r="K63" s="93"/>
      <c r="L63" s="93">
        <v>25.8</v>
      </c>
      <c r="M63" s="93">
        <v>24</v>
      </c>
      <c r="N63" s="93"/>
      <c r="O63" s="93"/>
      <c r="P63" s="93"/>
      <c r="Q63" s="93"/>
      <c r="R63" s="93">
        <v>25.8</v>
      </c>
      <c r="S63" s="93">
        <v>26</v>
      </c>
      <c r="T63" s="93">
        <v>25.8</v>
      </c>
      <c r="U63" s="93">
        <v>26</v>
      </c>
      <c r="V63" s="93"/>
      <c r="W63" s="93"/>
      <c r="X63" s="93"/>
      <c r="Y63" s="93"/>
      <c r="Z63" s="93"/>
      <c r="AA63" s="93"/>
      <c r="AB63" s="93">
        <v>25.8</v>
      </c>
      <c r="AC63" s="93">
        <v>26</v>
      </c>
      <c r="AD63" s="93"/>
      <c r="AE63" s="93"/>
      <c r="AF63" s="93"/>
      <c r="AG63" s="93"/>
      <c r="AH63" s="93">
        <v>25.8</v>
      </c>
      <c r="AI63" s="93">
        <v>26</v>
      </c>
      <c r="AJ63" s="93"/>
      <c r="AK63" s="93"/>
      <c r="AL63" s="93"/>
      <c r="AM63" s="93"/>
      <c r="AN63" s="93"/>
      <c r="AO63" s="93"/>
      <c r="AP63" s="93">
        <v>25.8</v>
      </c>
      <c r="AQ63" s="93">
        <v>26</v>
      </c>
      <c r="AR63" s="93">
        <v>51.7</v>
      </c>
      <c r="AS63" s="93">
        <v>52</v>
      </c>
      <c r="AT63" s="93"/>
      <c r="AU63" s="93"/>
      <c r="AV63" s="93"/>
      <c r="AW63" s="93"/>
      <c r="AX63" s="93">
        <v>51.7</v>
      </c>
      <c r="AY63" s="93">
        <v>52</v>
      </c>
      <c r="AZ63" s="93">
        <v>25.8</v>
      </c>
      <c r="BA63" s="93">
        <v>26</v>
      </c>
      <c r="BB63" s="109"/>
      <c r="BC63" s="109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</row>
    <row r="64" spans="1:237" s="49" customFormat="1" ht="48" customHeight="1" x14ac:dyDescent="0.2">
      <c r="A64" s="139" t="s">
        <v>292</v>
      </c>
      <c r="B64" s="140" t="s">
        <v>138</v>
      </c>
      <c r="C64" s="140" t="s">
        <v>51</v>
      </c>
      <c r="D64" s="140" t="s">
        <v>35</v>
      </c>
      <c r="E64" s="140" t="s">
        <v>293</v>
      </c>
      <c r="F64" s="140" t="s">
        <v>294</v>
      </c>
      <c r="G64" s="140" t="s">
        <v>39</v>
      </c>
      <c r="H64" s="83">
        <f t="shared" si="10"/>
        <v>550</v>
      </c>
      <c r="I64" s="83">
        <f t="shared" si="6"/>
        <v>550</v>
      </c>
      <c r="J64" s="93"/>
      <c r="K64" s="93"/>
      <c r="L64" s="93">
        <v>50</v>
      </c>
      <c r="M64" s="93">
        <v>50</v>
      </c>
      <c r="N64" s="93"/>
      <c r="O64" s="93"/>
      <c r="P64" s="93"/>
      <c r="Q64" s="93"/>
      <c r="R64" s="93">
        <v>50</v>
      </c>
      <c r="S64" s="93">
        <v>50</v>
      </c>
      <c r="T64" s="93">
        <v>50</v>
      </c>
      <c r="U64" s="93">
        <v>50</v>
      </c>
      <c r="V64" s="93"/>
      <c r="W64" s="93"/>
      <c r="X64" s="93"/>
      <c r="Y64" s="93"/>
      <c r="Z64" s="93"/>
      <c r="AA64" s="93"/>
      <c r="AB64" s="93">
        <v>50</v>
      </c>
      <c r="AC64" s="93">
        <v>50</v>
      </c>
      <c r="AD64" s="93"/>
      <c r="AE64" s="93"/>
      <c r="AF64" s="93"/>
      <c r="AG64" s="93"/>
      <c r="AH64" s="93">
        <v>50</v>
      </c>
      <c r="AI64" s="93">
        <v>50</v>
      </c>
      <c r="AJ64" s="93"/>
      <c r="AK64" s="93"/>
      <c r="AL64" s="93"/>
      <c r="AM64" s="93"/>
      <c r="AN64" s="93"/>
      <c r="AO64" s="93"/>
      <c r="AP64" s="93">
        <v>50</v>
      </c>
      <c r="AQ64" s="93">
        <v>50</v>
      </c>
      <c r="AR64" s="93">
        <v>100</v>
      </c>
      <c r="AS64" s="93">
        <v>100</v>
      </c>
      <c r="AT64" s="93"/>
      <c r="AU64" s="93"/>
      <c r="AV64" s="93"/>
      <c r="AW64" s="93"/>
      <c r="AX64" s="93">
        <v>100</v>
      </c>
      <c r="AY64" s="93">
        <v>100</v>
      </c>
      <c r="AZ64" s="93">
        <v>50</v>
      </c>
      <c r="BA64" s="93">
        <v>50</v>
      </c>
      <c r="BB64" s="109"/>
      <c r="BC64" s="109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</row>
    <row r="65" spans="1:237" s="47" customFormat="1" ht="57" customHeight="1" x14ac:dyDescent="0.2">
      <c r="A65" s="132" t="s">
        <v>159</v>
      </c>
      <c r="B65" s="69" t="s">
        <v>145</v>
      </c>
      <c r="C65" s="69" t="s">
        <v>63</v>
      </c>
      <c r="D65" s="69" t="s">
        <v>45</v>
      </c>
      <c r="E65" s="74" t="s">
        <v>310</v>
      </c>
      <c r="F65" s="69" t="s">
        <v>40</v>
      </c>
      <c r="G65" s="69" t="s">
        <v>39</v>
      </c>
      <c r="H65" s="65">
        <f>H66+H67</f>
        <v>26233</v>
      </c>
      <c r="I65" s="65">
        <f>I66+I67</f>
        <v>26233</v>
      </c>
      <c r="J65" s="71">
        <f>J66+J67</f>
        <v>0</v>
      </c>
      <c r="K65" s="71">
        <f>K66+K67</f>
        <v>0</v>
      </c>
      <c r="L65" s="71">
        <f t="shared" ref="L65:BA65" si="12">L66+L67</f>
        <v>3357</v>
      </c>
      <c r="M65" s="71">
        <f t="shared" si="12"/>
        <v>3357</v>
      </c>
      <c r="N65" s="71">
        <f t="shared" si="12"/>
        <v>1761</v>
      </c>
      <c r="O65" s="71">
        <f t="shared" si="12"/>
        <v>1761</v>
      </c>
      <c r="P65" s="71">
        <f t="shared" si="12"/>
        <v>1761</v>
      </c>
      <c r="Q65" s="71">
        <f t="shared" si="12"/>
        <v>1761</v>
      </c>
      <c r="R65" s="71">
        <f t="shared" si="12"/>
        <v>2066</v>
      </c>
      <c r="S65" s="71">
        <f t="shared" si="12"/>
        <v>2066</v>
      </c>
      <c r="T65" s="71">
        <f t="shared" si="12"/>
        <v>1623</v>
      </c>
      <c r="U65" s="71">
        <f t="shared" si="12"/>
        <v>1623</v>
      </c>
      <c r="V65" s="71">
        <f t="shared" si="12"/>
        <v>0</v>
      </c>
      <c r="W65" s="71">
        <f t="shared" si="12"/>
        <v>0</v>
      </c>
      <c r="X65" s="71">
        <f t="shared" si="12"/>
        <v>0</v>
      </c>
      <c r="Y65" s="71">
        <f t="shared" si="12"/>
        <v>0</v>
      </c>
      <c r="Z65" s="71">
        <f t="shared" si="12"/>
        <v>2751</v>
      </c>
      <c r="AA65" s="71">
        <f t="shared" si="12"/>
        <v>2751</v>
      </c>
      <c r="AB65" s="71">
        <f t="shared" si="12"/>
        <v>1761</v>
      </c>
      <c r="AC65" s="71">
        <f t="shared" si="12"/>
        <v>1761</v>
      </c>
      <c r="AD65" s="71">
        <f t="shared" si="12"/>
        <v>2751</v>
      </c>
      <c r="AE65" s="71">
        <f t="shared" si="12"/>
        <v>2751</v>
      </c>
      <c r="AF65" s="71">
        <f t="shared" si="12"/>
        <v>0</v>
      </c>
      <c r="AG65" s="71">
        <f t="shared" si="12"/>
        <v>0</v>
      </c>
      <c r="AH65" s="71">
        <f t="shared" si="12"/>
        <v>3962</v>
      </c>
      <c r="AI65" s="71">
        <f t="shared" si="12"/>
        <v>3962</v>
      </c>
      <c r="AJ65" s="71">
        <f t="shared" si="12"/>
        <v>0</v>
      </c>
      <c r="AK65" s="71">
        <f t="shared" si="12"/>
        <v>0</v>
      </c>
      <c r="AL65" s="71">
        <f t="shared" si="12"/>
        <v>0</v>
      </c>
      <c r="AM65" s="71">
        <f t="shared" si="12"/>
        <v>0</v>
      </c>
      <c r="AN65" s="71">
        <f t="shared" si="12"/>
        <v>1761</v>
      </c>
      <c r="AO65" s="71">
        <f t="shared" si="12"/>
        <v>1761</v>
      </c>
      <c r="AP65" s="71">
        <f t="shared" si="12"/>
        <v>0</v>
      </c>
      <c r="AQ65" s="71">
        <f t="shared" si="12"/>
        <v>0</v>
      </c>
      <c r="AR65" s="71">
        <f t="shared" si="12"/>
        <v>1761</v>
      </c>
      <c r="AS65" s="71">
        <f t="shared" si="12"/>
        <v>1761</v>
      </c>
      <c r="AT65" s="71">
        <f t="shared" si="12"/>
        <v>0</v>
      </c>
      <c r="AU65" s="71">
        <f t="shared" si="12"/>
        <v>0</v>
      </c>
      <c r="AV65" s="71">
        <f t="shared" si="12"/>
        <v>0</v>
      </c>
      <c r="AW65" s="71">
        <f t="shared" si="12"/>
        <v>0</v>
      </c>
      <c r="AX65" s="71">
        <f t="shared" si="12"/>
        <v>0</v>
      </c>
      <c r="AY65" s="71">
        <f t="shared" si="12"/>
        <v>0</v>
      </c>
      <c r="AZ65" s="71">
        <f t="shared" si="12"/>
        <v>918</v>
      </c>
      <c r="BA65" s="71">
        <f t="shared" si="12"/>
        <v>918</v>
      </c>
      <c r="BB65" s="102"/>
      <c r="BC65" s="102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</row>
    <row r="66" spans="1:237" s="47" customFormat="1" ht="20.25" customHeight="1" x14ac:dyDescent="0.2">
      <c r="A66" s="133" t="s">
        <v>171</v>
      </c>
      <c r="B66" s="74" t="s">
        <v>145</v>
      </c>
      <c r="C66" s="74" t="s">
        <v>63</v>
      </c>
      <c r="D66" s="74" t="s">
        <v>45</v>
      </c>
      <c r="E66" s="74" t="s">
        <v>310</v>
      </c>
      <c r="F66" s="74" t="s">
        <v>40</v>
      </c>
      <c r="G66" s="74" t="s">
        <v>39</v>
      </c>
      <c r="H66" s="65">
        <f t="shared" si="10"/>
        <v>17314</v>
      </c>
      <c r="I66" s="65">
        <f t="shared" si="6"/>
        <v>17314</v>
      </c>
      <c r="J66" s="75"/>
      <c r="K66" s="75"/>
      <c r="L66" s="75">
        <v>2216</v>
      </c>
      <c r="M66" s="75">
        <v>2216</v>
      </c>
      <c r="N66" s="75">
        <v>1162</v>
      </c>
      <c r="O66" s="75">
        <v>1162</v>
      </c>
      <c r="P66" s="75">
        <v>1162</v>
      </c>
      <c r="Q66" s="75">
        <v>1162</v>
      </c>
      <c r="R66" s="75">
        <v>1364</v>
      </c>
      <c r="S66" s="75">
        <v>1364</v>
      </c>
      <c r="T66" s="75">
        <v>1071</v>
      </c>
      <c r="U66" s="75">
        <v>1071</v>
      </c>
      <c r="V66" s="75"/>
      <c r="W66" s="75"/>
      <c r="X66" s="75"/>
      <c r="Y66" s="75"/>
      <c r="Z66" s="75">
        <v>1816</v>
      </c>
      <c r="AA66" s="75">
        <v>1816</v>
      </c>
      <c r="AB66" s="75">
        <v>1162</v>
      </c>
      <c r="AC66" s="75">
        <v>1162</v>
      </c>
      <c r="AD66" s="75">
        <v>1816</v>
      </c>
      <c r="AE66" s="75">
        <v>1816</v>
      </c>
      <c r="AF66" s="75">
        <v>0</v>
      </c>
      <c r="AG66" s="75"/>
      <c r="AH66" s="75">
        <v>2615</v>
      </c>
      <c r="AI66" s="75">
        <v>2615</v>
      </c>
      <c r="AJ66" s="75"/>
      <c r="AK66" s="75"/>
      <c r="AL66" s="75"/>
      <c r="AM66" s="75"/>
      <c r="AN66" s="75">
        <v>1162</v>
      </c>
      <c r="AO66" s="75">
        <v>1162</v>
      </c>
      <c r="AP66" s="75"/>
      <c r="AQ66" s="75"/>
      <c r="AR66" s="75">
        <v>1162</v>
      </c>
      <c r="AS66" s="75">
        <v>1162</v>
      </c>
      <c r="AT66" s="75"/>
      <c r="AU66" s="75"/>
      <c r="AV66" s="75"/>
      <c r="AW66" s="75"/>
      <c r="AX66" s="75"/>
      <c r="AY66" s="75"/>
      <c r="AZ66" s="75">
        <v>606</v>
      </c>
      <c r="BA66" s="75">
        <v>606</v>
      </c>
      <c r="BB66" s="104"/>
      <c r="BC66" s="104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</row>
    <row r="67" spans="1:237" s="47" customFormat="1" ht="21" customHeight="1" x14ac:dyDescent="0.2">
      <c r="A67" s="133" t="s">
        <v>172</v>
      </c>
      <c r="B67" s="74" t="s">
        <v>145</v>
      </c>
      <c r="C67" s="74" t="s">
        <v>63</v>
      </c>
      <c r="D67" s="74" t="s">
        <v>45</v>
      </c>
      <c r="E67" s="74" t="s">
        <v>310</v>
      </c>
      <c r="F67" s="74" t="s">
        <v>40</v>
      </c>
      <c r="G67" s="74" t="s">
        <v>39</v>
      </c>
      <c r="H67" s="65">
        <f t="shared" si="10"/>
        <v>8919</v>
      </c>
      <c r="I67" s="65">
        <f t="shared" si="6"/>
        <v>8919</v>
      </c>
      <c r="J67" s="75"/>
      <c r="K67" s="75"/>
      <c r="L67" s="75">
        <v>1141</v>
      </c>
      <c r="M67" s="75">
        <v>1141</v>
      </c>
      <c r="N67" s="75">
        <v>599</v>
      </c>
      <c r="O67" s="75">
        <v>599</v>
      </c>
      <c r="P67" s="75">
        <v>599</v>
      </c>
      <c r="Q67" s="75">
        <v>599</v>
      </c>
      <c r="R67" s="75">
        <v>702</v>
      </c>
      <c r="S67" s="75">
        <v>702</v>
      </c>
      <c r="T67" s="75">
        <v>552</v>
      </c>
      <c r="U67" s="75">
        <v>552</v>
      </c>
      <c r="V67" s="75"/>
      <c r="W67" s="75"/>
      <c r="X67" s="75"/>
      <c r="Y67" s="75"/>
      <c r="Z67" s="75">
        <v>935</v>
      </c>
      <c r="AA67" s="75">
        <v>935</v>
      </c>
      <c r="AB67" s="75">
        <v>599</v>
      </c>
      <c r="AC67" s="75">
        <v>599</v>
      </c>
      <c r="AD67" s="75">
        <v>935</v>
      </c>
      <c r="AE67" s="75">
        <v>935</v>
      </c>
      <c r="AF67" s="75">
        <v>0</v>
      </c>
      <c r="AG67" s="75"/>
      <c r="AH67" s="75">
        <v>1347</v>
      </c>
      <c r="AI67" s="75">
        <v>1347</v>
      </c>
      <c r="AJ67" s="75"/>
      <c r="AK67" s="75"/>
      <c r="AL67" s="75"/>
      <c r="AM67" s="75"/>
      <c r="AN67" s="75">
        <v>599</v>
      </c>
      <c r="AO67" s="75">
        <v>599</v>
      </c>
      <c r="AP67" s="75"/>
      <c r="AQ67" s="75"/>
      <c r="AR67" s="75">
        <v>599</v>
      </c>
      <c r="AS67" s="75">
        <v>599</v>
      </c>
      <c r="AT67" s="75"/>
      <c r="AU67" s="75"/>
      <c r="AV67" s="75"/>
      <c r="AW67" s="75"/>
      <c r="AX67" s="75"/>
      <c r="AY67" s="75"/>
      <c r="AZ67" s="75">
        <v>312</v>
      </c>
      <c r="BA67" s="75">
        <v>312</v>
      </c>
      <c r="BB67" s="104"/>
      <c r="BC67" s="104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</row>
    <row r="68" spans="1:237" s="47" customFormat="1" ht="70.5" customHeight="1" x14ac:dyDescent="0.2">
      <c r="A68" s="132" t="s">
        <v>278</v>
      </c>
      <c r="B68" s="74"/>
      <c r="C68" s="74"/>
      <c r="D68" s="74"/>
      <c r="E68" s="74"/>
      <c r="F68" s="74"/>
      <c r="G68" s="74"/>
      <c r="H68" s="65">
        <f>H69+H72</f>
        <v>45938</v>
      </c>
      <c r="I68" s="65">
        <f>I69+I72</f>
        <v>45695</v>
      </c>
      <c r="J68" s="88">
        <f>J69+J72</f>
        <v>2543</v>
      </c>
      <c r="K68" s="88">
        <f>K69+K72</f>
        <v>2542</v>
      </c>
      <c r="L68" s="88">
        <f t="shared" ref="L68:BA68" si="13">L69+L72</f>
        <v>1731</v>
      </c>
      <c r="M68" s="88">
        <f t="shared" si="13"/>
        <v>1731</v>
      </c>
      <c r="N68" s="88">
        <f t="shared" si="13"/>
        <v>2004</v>
      </c>
      <c r="O68" s="88">
        <f t="shared" si="13"/>
        <v>2004</v>
      </c>
      <c r="P68" s="88">
        <f t="shared" si="13"/>
        <v>2867</v>
      </c>
      <c r="Q68" s="88">
        <f t="shared" si="13"/>
        <v>2580</v>
      </c>
      <c r="R68" s="88">
        <f t="shared" si="13"/>
        <v>2081</v>
      </c>
      <c r="S68" s="88">
        <f t="shared" si="13"/>
        <v>2081</v>
      </c>
      <c r="T68" s="88">
        <f t="shared" si="13"/>
        <v>1429</v>
      </c>
      <c r="U68" s="88">
        <f t="shared" si="13"/>
        <v>1429</v>
      </c>
      <c r="V68" s="88">
        <f t="shared" si="13"/>
        <v>1303</v>
      </c>
      <c r="W68" s="88">
        <f t="shared" si="13"/>
        <v>1303</v>
      </c>
      <c r="X68" s="88">
        <f t="shared" si="13"/>
        <v>1798</v>
      </c>
      <c r="Y68" s="88">
        <f t="shared" si="13"/>
        <v>1798</v>
      </c>
      <c r="Z68" s="88">
        <f t="shared" si="13"/>
        <v>1004</v>
      </c>
      <c r="AA68" s="88">
        <f t="shared" si="13"/>
        <v>1004</v>
      </c>
      <c r="AB68" s="88">
        <f t="shared" si="13"/>
        <v>1337</v>
      </c>
      <c r="AC68" s="88">
        <f t="shared" si="13"/>
        <v>1337</v>
      </c>
      <c r="AD68" s="88">
        <f t="shared" si="13"/>
        <v>2382</v>
      </c>
      <c r="AE68" s="88">
        <f t="shared" si="13"/>
        <v>2382</v>
      </c>
      <c r="AF68" s="88">
        <f t="shared" si="13"/>
        <v>870</v>
      </c>
      <c r="AG68" s="88">
        <f t="shared" si="13"/>
        <v>870</v>
      </c>
      <c r="AH68" s="88">
        <f t="shared" si="13"/>
        <v>1274</v>
      </c>
      <c r="AI68" s="88">
        <f t="shared" si="13"/>
        <v>1274</v>
      </c>
      <c r="AJ68" s="88">
        <f t="shared" si="13"/>
        <v>1382</v>
      </c>
      <c r="AK68" s="88">
        <f t="shared" si="13"/>
        <v>1382</v>
      </c>
      <c r="AL68" s="88">
        <f t="shared" si="13"/>
        <v>2409</v>
      </c>
      <c r="AM68" s="88">
        <f t="shared" si="13"/>
        <v>2455</v>
      </c>
      <c r="AN68" s="88">
        <f t="shared" si="13"/>
        <v>488</v>
      </c>
      <c r="AO68" s="88">
        <f t="shared" si="13"/>
        <v>488</v>
      </c>
      <c r="AP68" s="88">
        <f t="shared" si="13"/>
        <v>974</v>
      </c>
      <c r="AQ68" s="88">
        <f t="shared" si="13"/>
        <v>974</v>
      </c>
      <c r="AR68" s="88">
        <f t="shared" si="13"/>
        <v>1948</v>
      </c>
      <c r="AS68" s="88">
        <f t="shared" si="13"/>
        <v>1948</v>
      </c>
      <c r="AT68" s="88">
        <f t="shared" si="13"/>
        <v>1365</v>
      </c>
      <c r="AU68" s="88">
        <f t="shared" si="13"/>
        <v>1365</v>
      </c>
      <c r="AV68" s="88">
        <f t="shared" si="13"/>
        <v>0</v>
      </c>
      <c r="AW68" s="88">
        <f t="shared" si="13"/>
        <v>0</v>
      </c>
      <c r="AX68" s="88">
        <f t="shared" si="13"/>
        <v>10893.5</v>
      </c>
      <c r="AY68" s="88">
        <f t="shared" si="13"/>
        <v>10893</v>
      </c>
      <c r="AZ68" s="88">
        <f t="shared" si="13"/>
        <v>3855.5</v>
      </c>
      <c r="BA68" s="88">
        <f t="shared" si="13"/>
        <v>3855</v>
      </c>
      <c r="BB68" s="103"/>
      <c r="BC68" s="103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</row>
    <row r="69" spans="1:237" s="47" customFormat="1" ht="36" customHeight="1" x14ac:dyDescent="0.2">
      <c r="A69" s="132" t="s">
        <v>279</v>
      </c>
      <c r="B69" s="74" t="s">
        <v>138</v>
      </c>
      <c r="C69" s="74" t="s">
        <v>51</v>
      </c>
      <c r="D69" s="74" t="s">
        <v>35</v>
      </c>
      <c r="E69" s="74" t="s">
        <v>173</v>
      </c>
      <c r="F69" s="74" t="s">
        <v>40</v>
      </c>
      <c r="G69" s="74" t="s">
        <v>39</v>
      </c>
      <c r="H69" s="65">
        <f>H70+H71</f>
        <v>37486</v>
      </c>
      <c r="I69" s="65">
        <f>I70+I71</f>
        <v>37243</v>
      </c>
      <c r="J69" s="89">
        <f>J70+J71</f>
        <v>2543</v>
      </c>
      <c r="K69" s="89">
        <f>K70+K71</f>
        <v>2542</v>
      </c>
      <c r="L69" s="89">
        <f t="shared" ref="L69:BA69" si="14">L70+L71</f>
        <v>1731</v>
      </c>
      <c r="M69" s="89">
        <f t="shared" si="14"/>
        <v>1731</v>
      </c>
      <c r="N69" s="89">
        <f t="shared" si="14"/>
        <v>2004</v>
      </c>
      <c r="O69" s="89">
        <f t="shared" si="14"/>
        <v>2004</v>
      </c>
      <c r="P69" s="89">
        <f t="shared" si="14"/>
        <v>2867</v>
      </c>
      <c r="Q69" s="89">
        <f t="shared" si="14"/>
        <v>2580</v>
      </c>
      <c r="R69" s="89">
        <f t="shared" si="14"/>
        <v>2081</v>
      </c>
      <c r="S69" s="89">
        <f t="shared" si="14"/>
        <v>2081</v>
      </c>
      <c r="T69" s="89">
        <f t="shared" si="14"/>
        <v>1429</v>
      </c>
      <c r="U69" s="89">
        <f t="shared" si="14"/>
        <v>1429</v>
      </c>
      <c r="V69" s="89">
        <f t="shared" si="14"/>
        <v>1303</v>
      </c>
      <c r="W69" s="89">
        <f t="shared" si="14"/>
        <v>1303</v>
      </c>
      <c r="X69" s="89">
        <f t="shared" si="14"/>
        <v>1798</v>
      </c>
      <c r="Y69" s="89">
        <f t="shared" si="14"/>
        <v>1798</v>
      </c>
      <c r="Z69" s="89">
        <f t="shared" si="14"/>
        <v>1004</v>
      </c>
      <c r="AA69" s="89">
        <f t="shared" si="14"/>
        <v>1004</v>
      </c>
      <c r="AB69" s="89">
        <f t="shared" si="14"/>
        <v>1337</v>
      </c>
      <c r="AC69" s="89">
        <f t="shared" si="14"/>
        <v>1337</v>
      </c>
      <c r="AD69" s="89">
        <f t="shared" si="14"/>
        <v>2382</v>
      </c>
      <c r="AE69" s="89">
        <f t="shared" si="14"/>
        <v>2382</v>
      </c>
      <c r="AF69" s="89">
        <f t="shared" si="14"/>
        <v>870</v>
      </c>
      <c r="AG69" s="89">
        <f t="shared" si="14"/>
        <v>870</v>
      </c>
      <c r="AH69" s="89">
        <f t="shared" si="14"/>
        <v>1274</v>
      </c>
      <c r="AI69" s="89">
        <f t="shared" si="14"/>
        <v>1274</v>
      </c>
      <c r="AJ69" s="89">
        <f t="shared" si="14"/>
        <v>1382</v>
      </c>
      <c r="AK69" s="89">
        <f t="shared" si="14"/>
        <v>1382</v>
      </c>
      <c r="AL69" s="89">
        <f t="shared" si="14"/>
        <v>2409</v>
      </c>
      <c r="AM69" s="89">
        <f t="shared" si="14"/>
        <v>2455</v>
      </c>
      <c r="AN69" s="89">
        <f t="shared" si="14"/>
        <v>488</v>
      </c>
      <c r="AO69" s="89">
        <f t="shared" si="14"/>
        <v>488</v>
      </c>
      <c r="AP69" s="89">
        <f t="shared" si="14"/>
        <v>974</v>
      </c>
      <c r="AQ69" s="89">
        <f t="shared" si="14"/>
        <v>974</v>
      </c>
      <c r="AR69" s="89">
        <f t="shared" si="14"/>
        <v>1948</v>
      </c>
      <c r="AS69" s="89">
        <f t="shared" si="14"/>
        <v>1948</v>
      </c>
      <c r="AT69" s="89">
        <f t="shared" si="14"/>
        <v>1365</v>
      </c>
      <c r="AU69" s="89">
        <f t="shared" si="14"/>
        <v>1365</v>
      </c>
      <c r="AV69" s="89">
        <f t="shared" si="14"/>
        <v>0</v>
      </c>
      <c r="AW69" s="89">
        <f t="shared" si="14"/>
        <v>0</v>
      </c>
      <c r="AX69" s="89">
        <f t="shared" si="14"/>
        <v>4441.5</v>
      </c>
      <c r="AY69" s="89">
        <f t="shared" si="14"/>
        <v>4441</v>
      </c>
      <c r="AZ69" s="89">
        <f t="shared" si="14"/>
        <v>1855.5</v>
      </c>
      <c r="BA69" s="89">
        <f t="shared" si="14"/>
        <v>1855</v>
      </c>
      <c r="BB69" s="105"/>
      <c r="BC69" s="105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</row>
    <row r="70" spans="1:237" s="47" customFormat="1" ht="16.5" customHeight="1" x14ac:dyDescent="0.2">
      <c r="A70" s="133" t="s">
        <v>171</v>
      </c>
      <c r="B70" s="74" t="s">
        <v>138</v>
      </c>
      <c r="C70" s="74" t="s">
        <v>51</v>
      </c>
      <c r="D70" s="74" t="s">
        <v>35</v>
      </c>
      <c r="E70" s="74" t="s">
        <v>173</v>
      </c>
      <c r="F70" s="74" t="s">
        <v>40</v>
      </c>
      <c r="G70" s="74" t="s">
        <v>39</v>
      </c>
      <c r="H70" s="65">
        <f>J70+L70+N70+P70+R70+T70+V70+X70+Z70+AB70+AD70+AF70+AH70+AJ70+AL70+AN70+AP70+AR70+AT70+AV70+AX70+AZ70</f>
        <v>33736</v>
      </c>
      <c r="I70" s="65">
        <f>K70+M70+O70+Q70+S70+U70+W70+Y70+AA70+AC70+AE70+AG70+AI70+AK70+AM70+AO70+AQ70+AS70+AU70+AW70+AY70+BA70</f>
        <v>33736</v>
      </c>
      <c r="J70" s="75">
        <v>2288.6999999999998</v>
      </c>
      <c r="K70" s="75">
        <v>2288</v>
      </c>
      <c r="L70" s="75">
        <v>1557.9</v>
      </c>
      <c r="M70" s="75">
        <v>1558</v>
      </c>
      <c r="N70" s="75">
        <v>1803.6</v>
      </c>
      <c r="O70" s="75">
        <v>1804</v>
      </c>
      <c r="P70" s="75">
        <v>2580.3000000000002</v>
      </c>
      <c r="Q70" s="75">
        <v>2580</v>
      </c>
      <c r="R70" s="75">
        <v>1872.9</v>
      </c>
      <c r="S70" s="75">
        <v>1873</v>
      </c>
      <c r="T70" s="75">
        <v>1286.0999999999999</v>
      </c>
      <c r="U70" s="75">
        <v>1286</v>
      </c>
      <c r="V70" s="75">
        <v>1172.7</v>
      </c>
      <c r="W70" s="75">
        <v>1173</v>
      </c>
      <c r="X70" s="75">
        <v>1618.2</v>
      </c>
      <c r="Y70" s="75">
        <v>1618</v>
      </c>
      <c r="Z70" s="75">
        <v>903.6</v>
      </c>
      <c r="AA70" s="75">
        <v>904</v>
      </c>
      <c r="AB70" s="75">
        <v>1203.3</v>
      </c>
      <c r="AC70" s="75">
        <v>1203</v>
      </c>
      <c r="AD70" s="75">
        <v>2143.8000000000002</v>
      </c>
      <c r="AE70" s="75">
        <v>2144</v>
      </c>
      <c r="AF70" s="75">
        <v>783</v>
      </c>
      <c r="AG70" s="75">
        <v>783</v>
      </c>
      <c r="AH70" s="75">
        <v>1146.5999999999999</v>
      </c>
      <c r="AI70" s="75">
        <v>1147</v>
      </c>
      <c r="AJ70" s="75">
        <v>1243.8</v>
      </c>
      <c r="AK70" s="75">
        <v>1244</v>
      </c>
      <c r="AL70" s="75">
        <v>2168.1</v>
      </c>
      <c r="AM70" s="75">
        <v>2168</v>
      </c>
      <c r="AN70" s="75">
        <v>439.2</v>
      </c>
      <c r="AO70" s="75">
        <v>439</v>
      </c>
      <c r="AP70" s="75">
        <v>876.6</v>
      </c>
      <c r="AQ70" s="75">
        <v>877</v>
      </c>
      <c r="AR70" s="75">
        <v>1753.2</v>
      </c>
      <c r="AS70" s="75">
        <v>1753</v>
      </c>
      <c r="AT70" s="75">
        <v>1228.5</v>
      </c>
      <c r="AU70" s="75">
        <v>1228</v>
      </c>
      <c r="AV70" s="75">
        <v>0</v>
      </c>
      <c r="AW70" s="75"/>
      <c r="AX70" s="75">
        <v>3995.9</v>
      </c>
      <c r="AY70" s="75">
        <v>3997</v>
      </c>
      <c r="AZ70" s="75">
        <v>1670</v>
      </c>
      <c r="BA70" s="75">
        <v>1669</v>
      </c>
      <c r="BB70" s="104"/>
      <c r="BC70" s="104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</row>
    <row r="71" spans="1:237" s="47" customFormat="1" ht="21" customHeight="1" x14ac:dyDescent="0.2">
      <c r="A71" s="133" t="s">
        <v>172</v>
      </c>
      <c r="B71" s="74" t="s">
        <v>138</v>
      </c>
      <c r="C71" s="74" t="s">
        <v>51</v>
      </c>
      <c r="D71" s="74" t="s">
        <v>35</v>
      </c>
      <c r="E71" s="74" t="s">
        <v>173</v>
      </c>
      <c r="F71" s="74" t="s">
        <v>40</v>
      </c>
      <c r="G71" s="74" t="s">
        <v>39</v>
      </c>
      <c r="H71" s="65">
        <f>J71+L71+N71+P71+R71+T71+V71+X71+Z71+AB71+AD71+AF71+AH71+AJ71+AL71+AN71+AP71+AR71+AT71+AV71+AX71+AZ71</f>
        <v>3750</v>
      </c>
      <c r="I71" s="65">
        <f>K71+M71+O71+Q71+S71+U71+W71+Y71+AA71+AC71+AE71+AG71+AI71+AK71+AM71+AO71+AQ71+AS71+AU71+AW71+AY71+BA71</f>
        <v>3507</v>
      </c>
      <c r="J71" s="75">
        <v>254.3</v>
      </c>
      <c r="K71" s="75">
        <v>254</v>
      </c>
      <c r="L71" s="75">
        <v>173.1</v>
      </c>
      <c r="M71" s="75">
        <v>173</v>
      </c>
      <c r="N71" s="75">
        <v>200.4</v>
      </c>
      <c r="O71" s="75">
        <v>200</v>
      </c>
      <c r="P71" s="75">
        <v>286.7</v>
      </c>
      <c r="Q71" s="75"/>
      <c r="R71" s="75">
        <v>208.1</v>
      </c>
      <c r="S71" s="75">
        <v>208</v>
      </c>
      <c r="T71" s="75">
        <v>142.9</v>
      </c>
      <c r="U71" s="75">
        <v>143</v>
      </c>
      <c r="V71" s="75">
        <v>130.30000000000001</v>
      </c>
      <c r="W71" s="75">
        <v>130</v>
      </c>
      <c r="X71" s="75">
        <v>179.8</v>
      </c>
      <c r="Y71" s="75">
        <v>180</v>
      </c>
      <c r="Z71" s="75">
        <v>100.4</v>
      </c>
      <c r="AA71" s="75">
        <v>100</v>
      </c>
      <c r="AB71" s="75">
        <v>133.69999999999999</v>
      </c>
      <c r="AC71" s="75">
        <v>134</v>
      </c>
      <c r="AD71" s="75">
        <v>238.2</v>
      </c>
      <c r="AE71" s="75">
        <v>238</v>
      </c>
      <c r="AF71" s="75">
        <v>87</v>
      </c>
      <c r="AG71" s="75">
        <v>87</v>
      </c>
      <c r="AH71" s="75">
        <v>127.4</v>
      </c>
      <c r="AI71" s="75">
        <v>127</v>
      </c>
      <c r="AJ71" s="75">
        <v>138.19999999999999</v>
      </c>
      <c r="AK71" s="75">
        <v>138</v>
      </c>
      <c r="AL71" s="75">
        <v>240.9</v>
      </c>
      <c r="AM71" s="75">
        <v>287</v>
      </c>
      <c r="AN71" s="75">
        <v>48.8</v>
      </c>
      <c r="AO71" s="75">
        <v>49</v>
      </c>
      <c r="AP71" s="75">
        <v>97.4</v>
      </c>
      <c r="AQ71" s="75">
        <v>97</v>
      </c>
      <c r="AR71" s="75">
        <v>194.8</v>
      </c>
      <c r="AS71" s="75">
        <v>195</v>
      </c>
      <c r="AT71" s="75">
        <v>136.5</v>
      </c>
      <c r="AU71" s="75">
        <v>137</v>
      </c>
      <c r="AV71" s="75">
        <v>0</v>
      </c>
      <c r="AW71" s="75"/>
      <c r="AX71" s="75">
        <v>445.6</v>
      </c>
      <c r="AY71" s="75">
        <v>444</v>
      </c>
      <c r="AZ71" s="75">
        <v>185.5</v>
      </c>
      <c r="BA71" s="75">
        <v>186</v>
      </c>
      <c r="BB71" s="104"/>
      <c r="BC71" s="104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</row>
    <row r="72" spans="1:237" s="47" customFormat="1" ht="36" customHeight="1" x14ac:dyDescent="0.2">
      <c r="A72" s="132" t="s">
        <v>280</v>
      </c>
      <c r="B72" s="74" t="s">
        <v>138</v>
      </c>
      <c r="C72" s="74" t="s">
        <v>51</v>
      </c>
      <c r="D72" s="74" t="s">
        <v>35</v>
      </c>
      <c r="E72" s="74" t="s">
        <v>281</v>
      </c>
      <c r="F72" s="74" t="s">
        <v>40</v>
      </c>
      <c r="G72" s="74" t="s">
        <v>39</v>
      </c>
      <c r="H72" s="65">
        <f>H73+H74</f>
        <v>8452</v>
      </c>
      <c r="I72" s="65">
        <f>I73+I74</f>
        <v>8452</v>
      </c>
      <c r="J72" s="89">
        <f>J73+J74</f>
        <v>0</v>
      </c>
      <c r="K72" s="89">
        <f>K73+K74</f>
        <v>0</v>
      </c>
      <c r="L72" s="89">
        <f t="shared" ref="L72:BA72" si="15">L73+L74</f>
        <v>0</v>
      </c>
      <c r="M72" s="89">
        <f t="shared" si="15"/>
        <v>0</v>
      </c>
      <c r="N72" s="89">
        <f t="shared" si="15"/>
        <v>0</v>
      </c>
      <c r="O72" s="89">
        <f t="shared" si="15"/>
        <v>0</v>
      </c>
      <c r="P72" s="89">
        <f t="shared" si="15"/>
        <v>0</v>
      </c>
      <c r="Q72" s="89">
        <f t="shared" si="15"/>
        <v>0</v>
      </c>
      <c r="R72" s="89">
        <f t="shared" si="15"/>
        <v>0</v>
      </c>
      <c r="S72" s="89">
        <f t="shared" si="15"/>
        <v>0</v>
      </c>
      <c r="T72" s="89">
        <f t="shared" si="15"/>
        <v>0</v>
      </c>
      <c r="U72" s="89">
        <f t="shared" si="15"/>
        <v>0</v>
      </c>
      <c r="V72" s="89">
        <f t="shared" si="15"/>
        <v>0</v>
      </c>
      <c r="W72" s="89">
        <f t="shared" si="15"/>
        <v>0</v>
      </c>
      <c r="X72" s="89">
        <f t="shared" si="15"/>
        <v>0</v>
      </c>
      <c r="Y72" s="89">
        <f t="shared" si="15"/>
        <v>0</v>
      </c>
      <c r="Z72" s="89">
        <f t="shared" si="15"/>
        <v>0</v>
      </c>
      <c r="AA72" s="89">
        <f t="shared" si="15"/>
        <v>0</v>
      </c>
      <c r="AB72" s="89">
        <f t="shared" si="15"/>
        <v>0</v>
      </c>
      <c r="AC72" s="89">
        <f t="shared" si="15"/>
        <v>0</v>
      </c>
      <c r="AD72" s="89">
        <f t="shared" si="15"/>
        <v>0</v>
      </c>
      <c r="AE72" s="89">
        <f t="shared" si="15"/>
        <v>0</v>
      </c>
      <c r="AF72" s="89">
        <f t="shared" si="15"/>
        <v>0</v>
      </c>
      <c r="AG72" s="89">
        <f t="shared" si="15"/>
        <v>0</v>
      </c>
      <c r="AH72" s="89">
        <f t="shared" si="15"/>
        <v>0</v>
      </c>
      <c r="AI72" s="89">
        <f t="shared" si="15"/>
        <v>0</v>
      </c>
      <c r="AJ72" s="89">
        <f t="shared" si="15"/>
        <v>0</v>
      </c>
      <c r="AK72" s="89">
        <f t="shared" si="15"/>
        <v>0</v>
      </c>
      <c r="AL72" s="89">
        <f t="shared" si="15"/>
        <v>0</v>
      </c>
      <c r="AM72" s="89">
        <f t="shared" si="15"/>
        <v>0</v>
      </c>
      <c r="AN72" s="89">
        <f t="shared" si="15"/>
        <v>0</v>
      </c>
      <c r="AO72" s="89">
        <f t="shared" si="15"/>
        <v>0</v>
      </c>
      <c r="AP72" s="89">
        <f t="shared" si="15"/>
        <v>0</v>
      </c>
      <c r="AQ72" s="89">
        <f t="shared" si="15"/>
        <v>0</v>
      </c>
      <c r="AR72" s="89">
        <f t="shared" si="15"/>
        <v>0</v>
      </c>
      <c r="AS72" s="89">
        <f t="shared" si="15"/>
        <v>0</v>
      </c>
      <c r="AT72" s="89">
        <f t="shared" si="15"/>
        <v>0</v>
      </c>
      <c r="AU72" s="89">
        <f t="shared" si="15"/>
        <v>0</v>
      </c>
      <c r="AV72" s="89">
        <f t="shared" si="15"/>
        <v>0</v>
      </c>
      <c r="AW72" s="89">
        <f t="shared" si="15"/>
        <v>0</v>
      </c>
      <c r="AX72" s="89">
        <f t="shared" si="15"/>
        <v>6452</v>
      </c>
      <c r="AY72" s="89">
        <f t="shared" si="15"/>
        <v>6452</v>
      </c>
      <c r="AZ72" s="89">
        <f t="shared" si="15"/>
        <v>2000</v>
      </c>
      <c r="BA72" s="89">
        <f t="shared" si="15"/>
        <v>2000</v>
      </c>
      <c r="BB72" s="105"/>
      <c r="BC72" s="105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</row>
    <row r="73" spans="1:237" s="47" customFormat="1" ht="16.5" customHeight="1" x14ac:dyDescent="0.2">
      <c r="A73" s="133" t="s">
        <v>171</v>
      </c>
      <c r="B73" s="74" t="s">
        <v>138</v>
      </c>
      <c r="C73" s="74" t="s">
        <v>51</v>
      </c>
      <c r="D73" s="74" t="s">
        <v>35</v>
      </c>
      <c r="E73" s="74" t="s">
        <v>281</v>
      </c>
      <c r="F73" s="74" t="s">
        <v>40</v>
      </c>
      <c r="G73" s="74" t="s">
        <v>39</v>
      </c>
      <c r="H73" s="65">
        <f t="shared" ref="H73:H89" si="16">J73+L73+N73+P73+R73+T73+V73+X73+Z73+AB73+AD73+AF73+AH73+AJ73+AL73+AN73+AP73+AR73+AT73+AV73+AX73+AZ73</f>
        <v>7606</v>
      </c>
      <c r="I73" s="65">
        <f t="shared" ref="I73:I89" si="17">K73+M73+O73+Q73+S73+U73+W73+Y73+AA73+AC73+AE73+AG73+AI73+AK73+AM73+AO73+AQ73+AS73+AU73+AW73+AY73+BA73</f>
        <v>7606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>
        <v>5806.2</v>
      </c>
      <c r="AY73" s="75">
        <v>5806</v>
      </c>
      <c r="AZ73" s="75">
        <v>1799.8</v>
      </c>
      <c r="BA73" s="75">
        <v>1800</v>
      </c>
      <c r="BB73" s="104"/>
      <c r="BC73" s="104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</row>
    <row r="74" spans="1:237" s="47" customFormat="1" ht="21" customHeight="1" x14ac:dyDescent="0.2">
      <c r="A74" s="133" t="s">
        <v>172</v>
      </c>
      <c r="B74" s="74" t="s">
        <v>138</v>
      </c>
      <c r="C74" s="74" t="s">
        <v>51</v>
      </c>
      <c r="D74" s="74" t="s">
        <v>35</v>
      </c>
      <c r="E74" s="74" t="s">
        <v>281</v>
      </c>
      <c r="F74" s="74" t="s">
        <v>40</v>
      </c>
      <c r="G74" s="74" t="s">
        <v>39</v>
      </c>
      <c r="H74" s="65">
        <f t="shared" si="16"/>
        <v>846</v>
      </c>
      <c r="I74" s="65">
        <f t="shared" si="17"/>
        <v>846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>
        <v>645.79999999999995</v>
      </c>
      <c r="AY74" s="75">
        <v>646</v>
      </c>
      <c r="AZ74" s="75">
        <v>200.2</v>
      </c>
      <c r="BA74" s="75">
        <v>200</v>
      </c>
      <c r="BB74" s="104"/>
      <c r="BC74" s="104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</row>
    <row r="75" spans="1:237" s="47" customFormat="1" ht="54" customHeight="1" x14ac:dyDescent="0.2">
      <c r="A75" s="132" t="s">
        <v>174</v>
      </c>
      <c r="B75" s="141"/>
      <c r="C75" s="74"/>
      <c r="D75" s="74"/>
      <c r="E75" s="74"/>
      <c r="F75" s="74"/>
      <c r="G75" s="74"/>
      <c r="H75" s="65">
        <f t="shared" si="16"/>
        <v>43194</v>
      </c>
      <c r="I75" s="65">
        <f t="shared" si="17"/>
        <v>43194</v>
      </c>
      <c r="J75" s="75">
        <f>J76+J77+J78</f>
        <v>0</v>
      </c>
      <c r="K75" s="75">
        <f>K76+K77+K78+K79</f>
        <v>0</v>
      </c>
      <c r="L75" s="75">
        <f t="shared" ref="L75:U75" si="18">L76+L77+L78+L79</f>
        <v>0</v>
      </c>
      <c r="M75" s="75">
        <f t="shared" si="18"/>
        <v>0</v>
      </c>
      <c r="N75" s="75">
        <f t="shared" si="18"/>
        <v>0</v>
      </c>
      <c r="O75" s="75">
        <f t="shared" si="18"/>
        <v>0</v>
      </c>
      <c r="P75" s="75">
        <f t="shared" si="18"/>
        <v>0</v>
      </c>
      <c r="Q75" s="75">
        <f t="shared" si="18"/>
        <v>0</v>
      </c>
      <c r="R75" s="75">
        <f t="shared" si="18"/>
        <v>0</v>
      </c>
      <c r="S75" s="75">
        <f t="shared" si="18"/>
        <v>0</v>
      </c>
      <c r="T75" s="75">
        <f t="shared" si="18"/>
        <v>0</v>
      </c>
      <c r="U75" s="75">
        <f t="shared" si="18"/>
        <v>0</v>
      </c>
      <c r="V75" s="75">
        <f t="shared" ref="V75:BA75" si="19">V76+V77+V78+V79</f>
        <v>0</v>
      </c>
      <c r="W75" s="75">
        <f t="shared" si="19"/>
        <v>0</v>
      </c>
      <c r="X75" s="75">
        <f t="shared" si="19"/>
        <v>0</v>
      </c>
      <c r="Y75" s="75">
        <f t="shared" si="19"/>
        <v>0</v>
      </c>
      <c r="Z75" s="75">
        <f t="shared" si="19"/>
        <v>0</v>
      </c>
      <c r="AA75" s="75">
        <f t="shared" si="19"/>
        <v>0</v>
      </c>
      <c r="AB75" s="75">
        <f t="shared" si="19"/>
        <v>0</v>
      </c>
      <c r="AC75" s="75">
        <f t="shared" si="19"/>
        <v>0</v>
      </c>
      <c r="AD75" s="75">
        <f t="shared" si="19"/>
        <v>0</v>
      </c>
      <c r="AE75" s="75">
        <f t="shared" si="19"/>
        <v>0</v>
      </c>
      <c r="AF75" s="75">
        <f t="shared" si="19"/>
        <v>0</v>
      </c>
      <c r="AG75" s="75">
        <f t="shared" si="19"/>
        <v>0</v>
      </c>
      <c r="AH75" s="75">
        <f t="shared" si="19"/>
        <v>0</v>
      </c>
      <c r="AI75" s="75">
        <f t="shared" si="19"/>
        <v>0</v>
      </c>
      <c r="AJ75" s="75">
        <f t="shared" si="19"/>
        <v>0</v>
      </c>
      <c r="AK75" s="75">
        <f t="shared" si="19"/>
        <v>0</v>
      </c>
      <c r="AL75" s="75">
        <f t="shared" si="19"/>
        <v>0</v>
      </c>
      <c r="AM75" s="75">
        <f t="shared" si="19"/>
        <v>0</v>
      </c>
      <c r="AN75" s="75">
        <f t="shared" si="19"/>
        <v>0</v>
      </c>
      <c r="AO75" s="75">
        <f t="shared" si="19"/>
        <v>0</v>
      </c>
      <c r="AP75" s="75">
        <f t="shared" si="19"/>
        <v>23580</v>
      </c>
      <c r="AQ75" s="75">
        <f t="shared" si="19"/>
        <v>23580</v>
      </c>
      <c r="AR75" s="75">
        <f t="shared" si="19"/>
        <v>19614</v>
      </c>
      <c r="AS75" s="75">
        <f t="shared" si="19"/>
        <v>19614</v>
      </c>
      <c r="AT75" s="75">
        <f t="shared" si="19"/>
        <v>0</v>
      </c>
      <c r="AU75" s="75">
        <f t="shared" si="19"/>
        <v>0</v>
      </c>
      <c r="AV75" s="75">
        <f t="shared" si="19"/>
        <v>0</v>
      </c>
      <c r="AW75" s="75">
        <f t="shared" si="19"/>
        <v>0</v>
      </c>
      <c r="AX75" s="75">
        <f t="shared" si="19"/>
        <v>0</v>
      </c>
      <c r="AY75" s="75">
        <f t="shared" si="19"/>
        <v>0</v>
      </c>
      <c r="AZ75" s="75">
        <f t="shared" si="19"/>
        <v>0</v>
      </c>
      <c r="BA75" s="75">
        <f t="shared" si="19"/>
        <v>0</v>
      </c>
      <c r="BB75" s="104"/>
      <c r="BC75" s="104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</row>
    <row r="76" spans="1:237" s="47" customFormat="1" ht="24" customHeight="1" x14ac:dyDescent="0.2">
      <c r="A76" s="133" t="s">
        <v>171</v>
      </c>
      <c r="B76" s="141" t="s">
        <v>145</v>
      </c>
      <c r="C76" s="74" t="s">
        <v>124</v>
      </c>
      <c r="D76" s="74" t="s">
        <v>49</v>
      </c>
      <c r="E76" s="74" t="s">
        <v>125</v>
      </c>
      <c r="F76" s="74" t="s">
        <v>146</v>
      </c>
      <c r="G76" s="74" t="s">
        <v>39</v>
      </c>
      <c r="H76" s="65">
        <f t="shared" si="16"/>
        <v>27766</v>
      </c>
      <c r="I76" s="65">
        <f t="shared" si="17"/>
        <v>27766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>
        <v>16500</v>
      </c>
      <c r="AQ76" s="75">
        <v>16500</v>
      </c>
      <c r="AR76" s="75">
        <v>11266</v>
      </c>
      <c r="AS76" s="75">
        <v>11266</v>
      </c>
      <c r="AT76" s="75"/>
      <c r="AU76" s="75"/>
      <c r="AV76" s="75"/>
      <c r="AW76" s="75"/>
      <c r="AX76" s="75"/>
      <c r="AY76" s="75"/>
      <c r="AZ76" s="75"/>
      <c r="BA76" s="75"/>
      <c r="BB76" s="104"/>
      <c r="BC76" s="104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</row>
    <row r="77" spans="1:237" s="47" customFormat="1" ht="24" customHeight="1" x14ac:dyDescent="0.2">
      <c r="A77" s="176" t="s">
        <v>160</v>
      </c>
      <c r="B77" s="141" t="s">
        <v>145</v>
      </c>
      <c r="C77" s="74" t="s">
        <v>124</v>
      </c>
      <c r="D77" s="74" t="s">
        <v>49</v>
      </c>
      <c r="E77" s="74" t="s">
        <v>125</v>
      </c>
      <c r="F77" s="74" t="s">
        <v>146</v>
      </c>
      <c r="G77" s="74" t="s">
        <v>39</v>
      </c>
      <c r="H77" s="65">
        <f t="shared" si="16"/>
        <v>14228</v>
      </c>
      <c r="I77" s="65">
        <f t="shared" si="17"/>
        <v>14228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>
        <v>7080</v>
      </c>
      <c r="AQ77" s="75">
        <v>7080</v>
      </c>
      <c r="AR77" s="75">
        <v>7148</v>
      </c>
      <c r="AS77" s="75">
        <v>7148</v>
      </c>
      <c r="AT77" s="75"/>
      <c r="AU77" s="75"/>
      <c r="AV77" s="75"/>
      <c r="AW77" s="75"/>
      <c r="AX77" s="75"/>
      <c r="AY77" s="75"/>
      <c r="AZ77" s="75"/>
      <c r="BA77" s="75"/>
      <c r="BB77" s="104"/>
      <c r="BC77" s="104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</row>
    <row r="78" spans="1:237" s="47" customFormat="1" ht="26.25" customHeight="1" x14ac:dyDescent="0.2">
      <c r="A78" s="177"/>
      <c r="B78" s="141" t="s">
        <v>145</v>
      </c>
      <c r="C78" s="74" t="s">
        <v>124</v>
      </c>
      <c r="D78" s="74" t="s">
        <v>49</v>
      </c>
      <c r="E78" s="74" t="s">
        <v>307</v>
      </c>
      <c r="F78" s="74" t="s">
        <v>146</v>
      </c>
      <c r="G78" s="74" t="s">
        <v>39</v>
      </c>
      <c r="H78" s="65">
        <f t="shared" si="16"/>
        <v>1200</v>
      </c>
      <c r="I78" s="65">
        <f t="shared" si="17"/>
        <v>1200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>
        <v>1200</v>
      </c>
      <c r="AS78" s="75">
        <v>1200</v>
      </c>
      <c r="AT78" s="75"/>
      <c r="AU78" s="75"/>
      <c r="AV78" s="75"/>
      <c r="AW78" s="75"/>
      <c r="AX78" s="75"/>
      <c r="AY78" s="75"/>
      <c r="AZ78" s="75"/>
      <c r="BA78" s="75"/>
      <c r="BB78" s="104"/>
      <c r="BC78" s="104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</row>
    <row r="79" spans="1:237" s="47" customFormat="1" ht="57" hidden="1" customHeight="1" x14ac:dyDescent="0.2">
      <c r="A79" s="132" t="s">
        <v>158</v>
      </c>
      <c r="B79" s="69" t="s">
        <v>145</v>
      </c>
      <c r="C79" s="69" t="s">
        <v>63</v>
      </c>
      <c r="D79" s="69" t="s">
        <v>35</v>
      </c>
      <c r="E79" s="69" t="s">
        <v>147</v>
      </c>
      <c r="F79" s="69" t="s">
        <v>40</v>
      </c>
      <c r="G79" s="69" t="s">
        <v>39</v>
      </c>
      <c r="H79" s="65">
        <f t="shared" si="16"/>
        <v>0</v>
      </c>
      <c r="I79" s="65">
        <f t="shared" si="17"/>
        <v>0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>
        <v>0</v>
      </c>
      <c r="AW79" s="71"/>
      <c r="AX79" s="71"/>
      <c r="AY79" s="71"/>
      <c r="AZ79" s="71"/>
      <c r="BA79" s="71"/>
      <c r="BB79" s="102"/>
      <c r="BC79" s="102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</row>
    <row r="80" spans="1:237" s="47" customFormat="1" ht="62.25" customHeight="1" x14ac:dyDescent="0.2">
      <c r="A80" s="132" t="s">
        <v>275</v>
      </c>
      <c r="B80" s="142" t="s">
        <v>109</v>
      </c>
      <c r="C80" s="142" t="s">
        <v>109</v>
      </c>
      <c r="D80" s="142" t="s">
        <v>109</v>
      </c>
      <c r="E80" s="142" t="s">
        <v>109</v>
      </c>
      <c r="F80" s="142" t="s">
        <v>109</v>
      </c>
      <c r="G80" s="142" t="s">
        <v>109</v>
      </c>
      <c r="H80" s="65">
        <f t="shared" si="16"/>
        <v>25218.5</v>
      </c>
      <c r="I80" s="65">
        <f>I81+I82+I83+I84+I85+I86+I87+I88+I89</f>
        <v>8683</v>
      </c>
      <c r="J80" s="71">
        <f>J81+J84+J86+J87+J89+J85+J83+J82+J88</f>
        <v>1473.5</v>
      </c>
      <c r="K80" s="71">
        <f>K81+K82+K83+K84+K85+K86+K87+K88+K89</f>
        <v>202</v>
      </c>
      <c r="L80" s="71">
        <f t="shared" ref="L80:BA80" si="20">L81+L82+L83+L84+L85+L86+L87+L88+L89</f>
        <v>1272</v>
      </c>
      <c r="M80" s="71">
        <f t="shared" si="20"/>
        <v>0</v>
      </c>
      <c r="N80" s="71">
        <f t="shared" si="20"/>
        <v>0</v>
      </c>
      <c r="O80" s="71">
        <f t="shared" si="20"/>
        <v>0</v>
      </c>
      <c r="P80" s="71">
        <f t="shared" si="20"/>
        <v>1552</v>
      </c>
      <c r="Q80" s="71">
        <f t="shared" si="20"/>
        <v>280</v>
      </c>
      <c r="R80" s="71">
        <f t="shared" si="20"/>
        <v>1272</v>
      </c>
      <c r="S80" s="71">
        <f t="shared" si="20"/>
        <v>0</v>
      </c>
      <c r="T80" s="71">
        <f t="shared" si="20"/>
        <v>1611.4</v>
      </c>
      <c r="U80" s="71">
        <f t="shared" si="20"/>
        <v>339</v>
      </c>
      <c r="V80" s="71">
        <f t="shared" si="20"/>
        <v>0</v>
      </c>
      <c r="W80" s="71">
        <f t="shared" si="20"/>
        <v>0</v>
      </c>
      <c r="X80" s="71">
        <f t="shared" si="20"/>
        <v>0</v>
      </c>
      <c r="Y80" s="71">
        <f t="shared" si="20"/>
        <v>0</v>
      </c>
      <c r="Z80" s="71">
        <f t="shared" si="20"/>
        <v>1272</v>
      </c>
      <c r="AA80" s="71">
        <f t="shared" si="20"/>
        <v>0</v>
      </c>
      <c r="AB80" s="71">
        <f t="shared" si="20"/>
        <v>0</v>
      </c>
      <c r="AC80" s="71">
        <f t="shared" si="20"/>
        <v>0</v>
      </c>
      <c r="AD80" s="71">
        <f t="shared" si="20"/>
        <v>0</v>
      </c>
      <c r="AE80" s="71">
        <f t="shared" si="20"/>
        <v>0</v>
      </c>
      <c r="AF80" s="71">
        <f t="shared" si="20"/>
        <v>1272</v>
      </c>
      <c r="AG80" s="71">
        <f t="shared" si="20"/>
        <v>0</v>
      </c>
      <c r="AH80" s="71">
        <f t="shared" si="20"/>
        <v>0</v>
      </c>
      <c r="AI80" s="71">
        <f t="shared" si="20"/>
        <v>0</v>
      </c>
      <c r="AJ80" s="71">
        <f t="shared" si="20"/>
        <v>1378.1</v>
      </c>
      <c r="AK80" s="71">
        <f t="shared" si="20"/>
        <v>106</v>
      </c>
      <c r="AL80" s="71">
        <f t="shared" si="20"/>
        <v>1272</v>
      </c>
      <c r="AM80" s="71">
        <f t="shared" si="20"/>
        <v>0</v>
      </c>
      <c r="AN80" s="71">
        <f t="shared" si="20"/>
        <v>0</v>
      </c>
      <c r="AO80" s="71">
        <f t="shared" si="20"/>
        <v>0</v>
      </c>
      <c r="AP80" s="71">
        <f t="shared" si="20"/>
        <v>0</v>
      </c>
      <c r="AQ80" s="71">
        <f t="shared" si="20"/>
        <v>0</v>
      </c>
      <c r="AR80" s="71">
        <f t="shared" si="20"/>
        <v>2332.6</v>
      </c>
      <c r="AS80" s="71">
        <f t="shared" si="20"/>
        <v>1061</v>
      </c>
      <c r="AT80" s="71">
        <f t="shared" si="20"/>
        <v>1272</v>
      </c>
      <c r="AU80" s="71">
        <f t="shared" si="20"/>
        <v>0</v>
      </c>
      <c r="AV80" s="71">
        <f t="shared" si="20"/>
        <v>4420.3500000000004</v>
      </c>
      <c r="AW80" s="71">
        <f t="shared" si="20"/>
        <v>3148</v>
      </c>
      <c r="AX80" s="71">
        <f t="shared" si="20"/>
        <v>2031.33</v>
      </c>
      <c r="AY80" s="71">
        <f t="shared" si="20"/>
        <v>760</v>
      </c>
      <c r="AZ80" s="71">
        <f t="shared" si="20"/>
        <v>2787.22</v>
      </c>
      <c r="BA80" s="71">
        <f t="shared" si="20"/>
        <v>2787</v>
      </c>
      <c r="BB80" s="102"/>
      <c r="BC80" s="102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</row>
    <row r="81" spans="1:237" s="47" customFormat="1" ht="12.75" customHeight="1" x14ac:dyDescent="0.2">
      <c r="A81" s="176" t="s">
        <v>284</v>
      </c>
      <c r="B81" s="69" t="s">
        <v>138</v>
      </c>
      <c r="C81" s="69" t="s">
        <v>51</v>
      </c>
      <c r="D81" s="69" t="s">
        <v>35</v>
      </c>
      <c r="E81" s="69" t="s">
        <v>72</v>
      </c>
      <c r="F81" s="69" t="s">
        <v>40</v>
      </c>
      <c r="G81" s="69" t="s">
        <v>39</v>
      </c>
      <c r="H81" s="65">
        <f t="shared" si="16"/>
        <v>742.9</v>
      </c>
      <c r="I81" s="65">
        <f t="shared" si="17"/>
        <v>743</v>
      </c>
      <c r="J81" s="71">
        <v>68.5</v>
      </c>
      <c r="K81" s="71">
        <v>69</v>
      </c>
      <c r="L81" s="71"/>
      <c r="M81" s="71"/>
      <c r="N81" s="71"/>
      <c r="O81" s="71"/>
      <c r="P81" s="71"/>
      <c r="Q81" s="71"/>
      <c r="R81" s="71"/>
      <c r="S81" s="71"/>
      <c r="T81" s="71">
        <v>115.4</v>
      </c>
      <c r="U81" s="71">
        <v>115</v>
      </c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>
        <v>36.1</v>
      </c>
      <c r="AK81" s="71">
        <v>36</v>
      </c>
      <c r="AL81" s="71"/>
      <c r="AM81" s="71"/>
      <c r="AN81" s="71"/>
      <c r="AO81" s="71"/>
      <c r="AP81" s="71"/>
      <c r="AQ81" s="71"/>
      <c r="AR81" s="71">
        <v>360.6</v>
      </c>
      <c r="AS81" s="71">
        <v>361</v>
      </c>
      <c r="AT81" s="71"/>
      <c r="AU81" s="71"/>
      <c r="AV81" s="71"/>
      <c r="AW81" s="71"/>
      <c r="AX81" s="71">
        <v>162.30000000000001</v>
      </c>
      <c r="AY81" s="71">
        <v>162</v>
      </c>
      <c r="AZ81" s="71"/>
      <c r="BA81" s="71"/>
      <c r="BB81" s="102"/>
      <c r="BC81" s="102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</row>
    <row r="82" spans="1:237" s="47" customFormat="1" ht="12.75" x14ac:dyDescent="0.2">
      <c r="A82" s="178"/>
      <c r="B82" s="69" t="s">
        <v>138</v>
      </c>
      <c r="C82" s="69" t="s">
        <v>51</v>
      </c>
      <c r="D82" s="69" t="s">
        <v>35</v>
      </c>
      <c r="E82" s="69" t="s">
        <v>72</v>
      </c>
      <c r="F82" s="69" t="s">
        <v>40</v>
      </c>
      <c r="G82" s="69" t="s">
        <v>39</v>
      </c>
      <c r="H82" s="65">
        <f t="shared" si="16"/>
        <v>1442</v>
      </c>
      <c r="I82" s="65">
        <f t="shared" si="17"/>
        <v>1442</v>
      </c>
      <c r="J82" s="71">
        <v>133</v>
      </c>
      <c r="K82" s="71">
        <v>133</v>
      </c>
      <c r="L82" s="71"/>
      <c r="M82" s="71"/>
      <c r="N82" s="71"/>
      <c r="O82" s="71"/>
      <c r="P82" s="71"/>
      <c r="Q82" s="71"/>
      <c r="R82" s="71"/>
      <c r="S82" s="71"/>
      <c r="T82" s="71">
        <v>224</v>
      </c>
      <c r="U82" s="71">
        <v>224</v>
      </c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>
        <v>70</v>
      </c>
      <c r="AK82" s="71">
        <v>70</v>
      </c>
      <c r="AL82" s="71"/>
      <c r="AM82" s="71"/>
      <c r="AN82" s="71"/>
      <c r="AO82" s="71"/>
      <c r="AP82" s="71"/>
      <c r="AQ82" s="71"/>
      <c r="AR82" s="71">
        <v>700</v>
      </c>
      <c r="AS82" s="71">
        <v>700</v>
      </c>
      <c r="AT82" s="71"/>
      <c r="AU82" s="71"/>
      <c r="AV82" s="71"/>
      <c r="AW82" s="71"/>
      <c r="AX82" s="71">
        <v>315</v>
      </c>
      <c r="AY82" s="71">
        <v>315</v>
      </c>
      <c r="AZ82" s="71"/>
      <c r="BA82" s="71"/>
      <c r="BB82" s="102"/>
      <c r="BC82" s="102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</row>
    <row r="83" spans="1:237" s="47" customFormat="1" ht="29.25" customHeight="1" x14ac:dyDescent="0.2">
      <c r="A83" s="177"/>
      <c r="B83" s="69" t="s">
        <v>138</v>
      </c>
      <c r="C83" s="69" t="s">
        <v>51</v>
      </c>
      <c r="D83" s="69" t="s">
        <v>35</v>
      </c>
      <c r="E83" s="69" t="s">
        <v>72</v>
      </c>
      <c r="F83" s="69" t="s">
        <v>40</v>
      </c>
      <c r="G83" s="69" t="s">
        <v>39</v>
      </c>
      <c r="H83" s="65">
        <f t="shared" si="16"/>
        <v>579</v>
      </c>
      <c r="I83" s="65">
        <f t="shared" si="17"/>
        <v>579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>
        <v>579</v>
      </c>
      <c r="BA83" s="71">
        <v>579</v>
      </c>
      <c r="BB83" s="102"/>
      <c r="BC83" s="102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</row>
    <row r="84" spans="1:237" s="47" customFormat="1" ht="26.25" customHeight="1" x14ac:dyDescent="0.2">
      <c r="A84" s="176" t="s">
        <v>283</v>
      </c>
      <c r="B84" s="69" t="s">
        <v>167</v>
      </c>
      <c r="C84" s="69" t="s">
        <v>124</v>
      </c>
      <c r="D84" s="69" t="s">
        <v>45</v>
      </c>
      <c r="E84" s="69" t="s">
        <v>72</v>
      </c>
      <c r="F84" s="69" t="s">
        <v>40</v>
      </c>
      <c r="G84" s="69" t="s">
        <v>39</v>
      </c>
      <c r="H84" s="65">
        <f t="shared" si="16"/>
        <v>481.22</v>
      </c>
      <c r="I84" s="65">
        <f t="shared" si="17"/>
        <v>480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>
        <v>192.48</v>
      </c>
      <c r="AW84" s="71">
        <v>192</v>
      </c>
      <c r="AX84" s="71">
        <v>96.24</v>
      </c>
      <c r="AY84" s="71">
        <v>96</v>
      </c>
      <c r="AZ84" s="71">
        <v>192.5</v>
      </c>
      <c r="BA84" s="71">
        <v>192</v>
      </c>
      <c r="BB84" s="102"/>
      <c r="BC84" s="102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</row>
    <row r="85" spans="1:237" s="47" customFormat="1" ht="26.25" customHeight="1" x14ac:dyDescent="0.2">
      <c r="A85" s="177"/>
      <c r="B85" s="69" t="s">
        <v>167</v>
      </c>
      <c r="C85" s="69" t="s">
        <v>124</v>
      </c>
      <c r="D85" s="69" t="s">
        <v>45</v>
      </c>
      <c r="E85" s="69" t="s">
        <v>72</v>
      </c>
      <c r="F85" s="69" t="s">
        <v>40</v>
      </c>
      <c r="G85" s="69" t="s">
        <v>39</v>
      </c>
      <c r="H85" s="65">
        <f t="shared" si="16"/>
        <v>933.99</v>
      </c>
      <c r="I85" s="65">
        <f t="shared" si="17"/>
        <v>934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>
        <v>373.58</v>
      </c>
      <c r="AW85" s="71">
        <v>373</v>
      </c>
      <c r="AX85" s="71">
        <v>186.79</v>
      </c>
      <c r="AY85" s="71">
        <v>187</v>
      </c>
      <c r="AZ85" s="71">
        <v>373.62</v>
      </c>
      <c r="BA85" s="71">
        <v>374</v>
      </c>
      <c r="BB85" s="102"/>
      <c r="BC85" s="102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</row>
    <row r="86" spans="1:237" s="47" customFormat="1" ht="57" customHeight="1" x14ac:dyDescent="0.2">
      <c r="A86" s="133" t="s">
        <v>276</v>
      </c>
      <c r="B86" s="69" t="s">
        <v>137</v>
      </c>
      <c r="C86" s="69" t="s">
        <v>63</v>
      </c>
      <c r="D86" s="69" t="s">
        <v>35</v>
      </c>
      <c r="E86" s="69" t="s">
        <v>72</v>
      </c>
      <c r="F86" s="69" t="s">
        <v>40</v>
      </c>
      <c r="G86" s="69" t="s">
        <v>39</v>
      </c>
      <c r="H86" s="65">
        <f t="shared" si="16"/>
        <v>17804.900000000001</v>
      </c>
      <c r="I86" s="65">
        <f t="shared" si="17"/>
        <v>1271</v>
      </c>
      <c r="J86" s="71">
        <v>1272</v>
      </c>
      <c r="K86" s="71"/>
      <c r="L86" s="71">
        <v>1272</v>
      </c>
      <c r="M86" s="71"/>
      <c r="N86" s="71"/>
      <c r="O86" s="71"/>
      <c r="P86" s="71">
        <v>1272</v>
      </c>
      <c r="Q86" s="71"/>
      <c r="R86" s="71">
        <v>1272</v>
      </c>
      <c r="S86" s="71"/>
      <c r="T86" s="71">
        <v>1272</v>
      </c>
      <c r="U86" s="71"/>
      <c r="V86" s="71">
        <v>0</v>
      </c>
      <c r="W86" s="71"/>
      <c r="X86" s="71">
        <v>0</v>
      </c>
      <c r="Y86" s="71"/>
      <c r="Z86" s="71">
        <v>1272</v>
      </c>
      <c r="AA86" s="71"/>
      <c r="AB86" s="71"/>
      <c r="AC86" s="71"/>
      <c r="AD86" s="71">
        <v>0</v>
      </c>
      <c r="AE86" s="71"/>
      <c r="AF86" s="71">
        <v>1272</v>
      </c>
      <c r="AG86" s="71"/>
      <c r="AH86" s="71">
        <v>0</v>
      </c>
      <c r="AI86" s="71"/>
      <c r="AJ86" s="71">
        <v>1272</v>
      </c>
      <c r="AK86" s="71"/>
      <c r="AL86" s="71">
        <v>1272</v>
      </c>
      <c r="AM86" s="71"/>
      <c r="AN86" s="71">
        <v>0</v>
      </c>
      <c r="AO86" s="71"/>
      <c r="AP86" s="71">
        <v>0</v>
      </c>
      <c r="AQ86" s="71"/>
      <c r="AR86" s="71">
        <v>1272</v>
      </c>
      <c r="AS86" s="71"/>
      <c r="AT86" s="71">
        <v>1272</v>
      </c>
      <c r="AU86" s="71"/>
      <c r="AV86" s="71">
        <v>1270.9000000000001</v>
      </c>
      <c r="AW86" s="71"/>
      <c r="AX86" s="71">
        <v>1271</v>
      </c>
      <c r="AY86" s="71"/>
      <c r="AZ86" s="71">
        <v>1271</v>
      </c>
      <c r="BA86" s="71">
        <f>1271</f>
        <v>1271</v>
      </c>
      <c r="BB86" s="102"/>
      <c r="BC86" s="102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</row>
    <row r="87" spans="1:237" s="47" customFormat="1" ht="57" customHeight="1" x14ac:dyDescent="0.2">
      <c r="A87" s="133" t="s">
        <v>149</v>
      </c>
      <c r="B87" s="69" t="s">
        <v>137</v>
      </c>
      <c r="C87" s="69" t="s">
        <v>63</v>
      </c>
      <c r="D87" s="69" t="s">
        <v>46</v>
      </c>
      <c r="E87" s="69" t="s">
        <v>72</v>
      </c>
      <c r="F87" s="69" t="s">
        <v>40</v>
      </c>
      <c r="G87" s="69" t="s">
        <v>39</v>
      </c>
      <c r="H87" s="65">
        <f t="shared" si="16"/>
        <v>2025.39</v>
      </c>
      <c r="I87" s="65">
        <f t="shared" si="17"/>
        <v>2025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>
        <v>0</v>
      </c>
      <c r="AU87" s="71"/>
      <c r="AV87" s="71">
        <v>2025.39</v>
      </c>
      <c r="AW87" s="71">
        <v>2025</v>
      </c>
      <c r="AX87" s="71"/>
      <c r="AY87" s="71"/>
      <c r="AZ87" s="71"/>
      <c r="BA87" s="71"/>
      <c r="BB87" s="102"/>
      <c r="BC87" s="102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</row>
    <row r="88" spans="1:237" s="47" customFormat="1" ht="57" customHeight="1" x14ac:dyDescent="0.2">
      <c r="A88" s="176" t="s">
        <v>277</v>
      </c>
      <c r="B88" s="69" t="s">
        <v>138</v>
      </c>
      <c r="C88" s="69" t="s">
        <v>63</v>
      </c>
      <c r="D88" s="69" t="s">
        <v>46</v>
      </c>
      <c r="E88" s="69" t="s">
        <v>72</v>
      </c>
      <c r="F88" s="69" t="s">
        <v>40</v>
      </c>
      <c r="G88" s="69" t="s">
        <v>39</v>
      </c>
      <c r="H88" s="65">
        <f t="shared" si="16"/>
        <v>411.07</v>
      </c>
      <c r="I88" s="65">
        <f t="shared" si="17"/>
        <v>411</v>
      </c>
      <c r="J88" s="71"/>
      <c r="K88" s="71"/>
      <c r="L88" s="71"/>
      <c r="M88" s="71"/>
      <c r="N88" s="71"/>
      <c r="O88" s="71"/>
      <c r="P88" s="71">
        <v>95.2</v>
      </c>
      <c r="Q88" s="71">
        <v>95</v>
      </c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>
        <v>189.7</v>
      </c>
      <c r="AW88" s="71">
        <v>190</v>
      </c>
      <c r="AX88" s="71"/>
      <c r="AY88" s="71"/>
      <c r="AZ88" s="71">
        <v>126.17</v>
      </c>
      <c r="BA88" s="71">
        <v>126</v>
      </c>
      <c r="BB88" s="102"/>
      <c r="BC88" s="102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</row>
    <row r="89" spans="1:237" s="47" customFormat="1" ht="57" customHeight="1" x14ac:dyDescent="0.2">
      <c r="A89" s="177"/>
      <c r="B89" s="69" t="s">
        <v>138</v>
      </c>
      <c r="C89" s="69" t="s">
        <v>63</v>
      </c>
      <c r="D89" s="69" t="s">
        <v>46</v>
      </c>
      <c r="E89" s="69" t="s">
        <v>72</v>
      </c>
      <c r="F89" s="69" t="s">
        <v>40</v>
      </c>
      <c r="G89" s="69" t="s">
        <v>39</v>
      </c>
      <c r="H89" s="65">
        <f t="shared" si="16"/>
        <v>798.03</v>
      </c>
      <c r="I89" s="65">
        <f t="shared" si="17"/>
        <v>798</v>
      </c>
      <c r="J89" s="71"/>
      <c r="K89" s="71"/>
      <c r="L89" s="71"/>
      <c r="M89" s="71"/>
      <c r="N89" s="71"/>
      <c r="O89" s="71"/>
      <c r="P89" s="71">
        <v>184.8</v>
      </c>
      <c r="Q89" s="71">
        <v>185</v>
      </c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>
        <v>368.3</v>
      </c>
      <c r="AW89" s="71">
        <v>368</v>
      </c>
      <c r="AX89" s="71"/>
      <c r="AY89" s="71"/>
      <c r="AZ89" s="71">
        <v>244.93</v>
      </c>
      <c r="BA89" s="71">
        <v>245</v>
      </c>
      <c r="BB89" s="102"/>
      <c r="BC89" s="102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</row>
    <row r="90" spans="1:237" s="43" customFormat="1" ht="40.5" customHeight="1" x14ac:dyDescent="0.2">
      <c r="A90" s="119" t="s">
        <v>327</v>
      </c>
      <c r="B90" s="69"/>
      <c r="C90" s="69"/>
      <c r="D90" s="69"/>
      <c r="E90" s="69"/>
      <c r="F90" s="69"/>
      <c r="G90" s="69"/>
      <c r="H90" s="65">
        <f>H91+H92</f>
        <v>4150</v>
      </c>
      <c r="I90" s="65">
        <f>I91+I92</f>
        <v>4150</v>
      </c>
      <c r="J90" s="71">
        <f>J91+J92</f>
        <v>0</v>
      </c>
      <c r="K90" s="71">
        <f>K91+K92</f>
        <v>0</v>
      </c>
      <c r="L90" s="71">
        <f t="shared" ref="L90:BA90" si="21">L91+L92</f>
        <v>0</v>
      </c>
      <c r="M90" s="71">
        <f t="shared" si="21"/>
        <v>0</v>
      </c>
      <c r="N90" s="71">
        <f t="shared" si="21"/>
        <v>0</v>
      </c>
      <c r="O90" s="71">
        <f t="shared" si="21"/>
        <v>0</v>
      </c>
      <c r="P90" s="71">
        <f t="shared" si="21"/>
        <v>0</v>
      </c>
      <c r="Q90" s="71">
        <f t="shared" si="21"/>
        <v>0</v>
      </c>
      <c r="R90" s="71">
        <f t="shared" si="21"/>
        <v>0</v>
      </c>
      <c r="S90" s="71">
        <f t="shared" si="21"/>
        <v>0</v>
      </c>
      <c r="T90" s="71">
        <f t="shared" si="21"/>
        <v>0</v>
      </c>
      <c r="U90" s="71">
        <f t="shared" si="21"/>
        <v>0</v>
      </c>
      <c r="V90" s="71">
        <f t="shared" si="21"/>
        <v>0</v>
      </c>
      <c r="W90" s="71">
        <f t="shared" si="21"/>
        <v>0</v>
      </c>
      <c r="X90" s="71">
        <f t="shared" si="21"/>
        <v>500</v>
      </c>
      <c r="Y90" s="71">
        <f t="shared" si="21"/>
        <v>500</v>
      </c>
      <c r="Z90" s="71">
        <f t="shared" si="21"/>
        <v>1850</v>
      </c>
      <c r="AA90" s="71">
        <f t="shared" si="21"/>
        <v>1850</v>
      </c>
      <c r="AB90" s="71">
        <f t="shared" si="21"/>
        <v>0</v>
      </c>
      <c r="AC90" s="71">
        <f t="shared" si="21"/>
        <v>0</v>
      </c>
      <c r="AD90" s="71">
        <f t="shared" si="21"/>
        <v>0</v>
      </c>
      <c r="AE90" s="71">
        <f t="shared" si="21"/>
        <v>0</v>
      </c>
      <c r="AF90" s="71">
        <f t="shared" si="21"/>
        <v>0</v>
      </c>
      <c r="AG90" s="71">
        <f t="shared" si="21"/>
        <v>0</v>
      </c>
      <c r="AH90" s="71">
        <f t="shared" si="21"/>
        <v>1800</v>
      </c>
      <c r="AI90" s="71">
        <f t="shared" si="21"/>
        <v>1800</v>
      </c>
      <c r="AJ90" s="71">
        <f t="shared" si="21"/>
        <v>0</v>
      </c>
      <c r="AK90" s="71">
        <f t="shared" si="21"/>
        <v>0</v>
      </c>
      <c r="AL90" s="71">
        <f t="shared" si="21"/>
        <v>0</v>
      </c>
      <c r="AM90" s="71">
        <f t="shared" si="21"/>
        <v>0</v>
      </c>
      <c r="AN90" s="71">
        <f t="shared" si="21"/>
        <v>0</v>
      </c>
      <c r="AO90" s="71">
        <f t="shared" si="21"/>
        <v>0</v>
      </c>
      <c r="AP90" s="71">
        <f t="shared" si="21"/>
        <v>0</v>
      </c>
      <c r="AQ90" s="71">
        <f t="shared" si="21"/>
        <v>0</v>
      </c>
      <c r="AR90" s="71">
        <f t="shared" si="21"/>
        <v>0</v>
      </c>
      <c r="AS90" s="71">
        <f t="shared" si="21"/>
        <v>0</v>
      </c>
      <c r="AT90" s="71">
        <f t="shared" si="21"/>
        <v>0</v>
      </c>
      <c r="AU90" s="71">
        <f t="shared" si="21"/>
        <v>0</v>
      </c>
      <c r="AV90" s="71">
        <f t="shared" si="21"/>
        <v>0</v>
      </c>
      <c r="AW90" s="71">
        <f t="shared" si="21"/>
        <v>0</v>
      </c>
      <c r="AX90" s="71">
        <f t="shared" si="21"/>
        <v>0</v>
      </c>
      <c r="AY90" s="71">
        <f t="shared" si="21"/>
        <v>0</v>
      </c>
      <c r="AZ90" s="71">
        <f t="shared" si="21"/>
        <v>0</v>
      </c>
      <c r="BA90" s="71">
        <f t="shared" si="21"/>
        <v>0</v>
      </c>
      <c r="BB90" s="102"/>
      <c r="BC90" s="10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</row>
    <row r="91" spans="1:237" s="51" customFormat="1" ht="21" customHeight="1" x14ac:dyDescent="0.2">
      <c r="A91" s="143" t="s">
        <v>175</v>
      </c>
      <c r="B91" s="74" t="s">
        <v>136</v>
      </c>
      <c r="C91" s="74" t="s">
        <v>75</v>
      </c>
      <c r="D91" s="74" t="s">
        <v>46</v>
      </c>
      <c r="E91" s="74" t="s">
        <v>72</v>
      </c>
      <c r="F91" s="74" t="s">
        <v>40</v>
      </c>
      <c r="G91" s="74" t="s">
        <v>39</v>
      </c>
      <c r="H91" s="65">
        <f t="shared" ref="H91:I92" si="22">J91+L91+N91+P91+R91+T91+V91+X91+Z91+AB91+AD91+AF91+AH91+AJ91+AL91+AN91+AP91+AR91+AT91+AV91+AX91+AZ91</f>
        <v>2739</v>
      </c>
      <c r="I91" s="65">
        <f t="shared" si="22"/>
        <v>2739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>
        <v>330</v>
      </c>
      <c r="Y91" s="75">
        <v>330</v>
      </c>
      <c r="Z91" s="75">
        <v>1221</v>
      </c>
      <c r="AA91" s="75">
        <v>1221</v>
      </c>
      <c r="AB91" s="75"/>
      <c r="AC91" s="75"/>
      <c r="AD91" s="75"/>
      <c r="AE91" s="75"/>
      <c r="AF91" s="75"/>
      <c r="AG91" s="75"/>
      <c r="AH91" s="75">
        <v>1188</v>
      </c>
      <c r="AI91" s="75">
        <v>1188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104"/>
      <c r="BC91" s="104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</row>
    <row r="92" spans="1:237" s="51" customFormat="1" ht="23.25" customHeight="1" x14ac:dyDescent="0.2">
      <c r="A92" s="143" t="s">
        <v>176</v>
      </c>
      <c r="B92" s="74" t="s">
        <v>136</v>
      </c>
      <c r="C92" s="74" t="s">
        <v>75</v>
      </c>
      <c r="D92" s="74" t="s">
        <v>46</v>
      </c>
      <c r="E92" s="74" t="s">
        <v>72</v>
      </c>
      <c r="F92" s="74" t="s">
        <v>40</v>
      </c>
      <c r="G92" s="74" t="s">
        <v>39</v>
      </c>
      <c r="H92" s="65">
        <f t="shared" si="22"/>
        <v>1411</v>
      </c>
      <c r="I92" s="65">
        <f t="shared" si="22"/>
        <v>1411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>
        <v>170</v>
      </c>
      <c r="Y92" s="75">
        <v>170</v>
      </c>
      <c r="Z92" s="75">
        <v>629</v>
      </c>
      <c r="AA92" s="75">
        <v>629</v>
      </c>
      <c r="AB92" s="75"/>
      <c r="AC92" s="75"/>
      <c r="AD92" s="75"/>
      <c r="AE92" s="75"/>
      <c r="AF92" s="75"/>
      <c r="AG92" s="75"/>
      <c r="AH92" s="75">
        <v>612</v>
      </c>
      <c r="AI92" s="75">
        <v>612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104"/>
      <c r="BC92" s="104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</row>
    <row r="93" spans="1:237" s="52" customFormat="1" ht="57" customHeight="1" x14ac:dyDescent="0.2">
      <c r="A93" s="132" t="s">
        <v>265</v>
      </c>
      <c r="B93" s="69" t="s">
        <v>144</v>
      </c>
      <c r="C93" s="69" t="s">
        <v>49</v>
      </c>
      <c r="D93" s="69" t="s">
        <v>46</v>
      </c>
      <c r="E93" s="69" t="s">
        <v>270</v>
      </c>
      <c r="F93" s="69" t="s">
        <v>40</v>
      </c>
      <c r="G93" s="69" t="s">
        <v>39</v>
      </c>
      <c r="H93" s="65">
        <f>J93+L93+N93+P93+R93+T93+V93+X93+Z93+AB93+AD93+AF93+AH93+AJ93+AL93+AN93+AP93+AR93+AT93+AV93+AX93+AZ93</f>
        <v>47589</v>
      </c>
      <c r="I93" s="65">
        <f>K93+M93+O93+Q93+S93+U93+W93+Y93+AA93+AC93+AE93+AG93+AI93+AK93+AM93+AO93+AQ93+AS93+AU93+AW93+AY93+BA93</f>
        <v>16498</v>
      </c>
      <c r="J93" s="71">
        <v>382</v>
      </c>
      <c r="K93" s="71"/>
      <c r="L93" s="71">
        <v>1473</v>
      </c>
      <c r="M93" s="71">
        <v>1473</v>
      </c>
      <c r="N93" s="71"/>
      <c r="O93" s="71"/>
      <c r="P93" s="71">
        <v>670</v>
      </c>
      <c r="Q93" s="71">
        <v>274</v>
      </c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>
        <v>754</v>
      </c>
      <c r="AS93" s="71">
        <v>404</v>
      </c>
      <c r="AT93" s="71">
        <v>585</v>
      </c>
      <c r="AU93" s="71">
        <v>399</v>
      </c>
      <c r="AV93" s="71">
        <v>32487</v>
      </c>
      <c r="AW93" s="71">
        <v>7919</v>
      </c>
      <c r="AX93" s="71">
        <v>1160</v>
      </c>
      <c r="AY93" s="71">
        <v>1047</v>
      </c>
      <c r="AZ93" s="71">
        <v>10078</v>
      </c>
      <c r="BA93" s="71">
        <v>4982</v>
      </c>
      <c r="BB93" s="102"/>
      <c r="BC93" s="102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</row>
    <row r="94" spans="1:237" s="52" customFormat="1" ht="57" customHeight="1" x14ac:dyDescent="0.2">
      <c r="A94" s="181" t="s">
        <v>286</v>
      </c>
      <c r="B94" s="69" t="s">
        <v>271</v>
      </c>
      <c r="C94" s="69" t="s">
        <v>36</v>
      </c>
      <c r="D94" s="69" t="s">
        <v>169</v>
      </c>
      <c r="E94" s="69" t="s">
        <v>311</v>
      </c>
      <c r="F94" s="69" t="s">
        <v>40</v>
      </c>
      <c r="G94" s="69" t="s">
        <v>39</v>
      </c>
      <c r="H94" s="65">
        <f>H95+H96</f>
        <v>9823</v>
      </c>
      <c r="I94" s="65">
        <f>I95+I96</f>
        <v>9823</v>
      </c>
      <c r="J94" s="88">
        <f t="shared" ref="J94:BA94" si="23">J95+J96</f>
        <v>0</v>
      </c>
      <c r="K94" s="88">
        <f t="shared" si="23"/>
        <v>0</v>
      </c>
      <c r="L94" s="88">
        <f t="shared" si="23"/>
        <v>0</v>
      </c>
      <c r="M94" s="88">
        <f t="shared" si="23"/>
        <v>0</v>
      </c>
      <c r="N94" s="88">
        <f t="shared" si="23"/>
        <v>0</v>
      </c>
      <c r="O94" s="88">
        <f t="shared" si="23"/>
        <v>0</v>
      </c>
      <c r="P94" s="88">
        <f t="shared" si="23"/>
        <v>0</v>
      </c>
      <c r="Q94" s="88">
        <f t="shared" si="23"/>
        <v>0</v>
      </c>
      <c r="R94" s="88">
        <f t="shared" si="23"/>
        <v>0</v>
      </c>
      <c r="S94" s="88">
        <f t="shared" si="23"/>
        <v>0</v>
      </c>
      <c r="T94" s="88">
        <f t="shared" si="23"/>
        <v>0</v>
      </c>
      <c r="U94" s="88">
        <f t="shared" si="23"/>
        <v>0</v>
      </c>
      <c r="V94" s="88">
        <f t="shared" si="23"/>
        <v>0</v>
      </c>
      <c r="W94" s="88">
        <f t="shared" si="23"/>
        <v>0</v>
      </c>
      <c r="X94" s="88">
        <f t="shared" si="23"/>
        <v>0</v>
      </c>
      <c r="Y94" s="88">
        <f t="shared" si="23"/>
        <v>0</v>
      </c>
      <c r="Z94" s="88">
        <f t="shared" si="23"/>
        <v>0</v>
      </c>
      <c r="AA94" s="88">
        <f t="shared" si="23"/>
        <v>0</v>
      </c>
      <c r="AB94" s="88">
        <f t="shared" si="23"/>
        <v>0</v>
      </c>
      <c r="AC94" s="88">
        <f t="shared" si="23"/>
        <v>0</v>
      </c>
      <c r="AD94" s="88">
        <f t="shared" si="23"/>
        <v>0</v>
      </c>
      <c r="AE94" s="88">
        <f t="shared" si="23"/>
        <v>0</v>
      </c>
      <c r="AF94" s="88">
        <f t="shared" si="23"/>
        <v>0</v>
      </c>
      <c r="AG94" s="88">
        <f t="shared" si="23"/>
        <v>0</v>
      </c>
      <c r="AH94" s="88">
        <f t="shared" si="23"/>
        <v>0</v>
      </c>
      <c r="AI94" s="88">
        <f t="shared" si="23"/>
        <v>0</v>
      </c>
      <c r="AJ94" s="88">
        <f t="shared" si="23"/>
        <v>0</v>
      </c>
      <c r="AK94" s="88">
        <f t="shared" si="23"/>
        <v>0</v>
      </c>
      <c r="AL94" s="88">
        <f t="shared" si="23"/>
        <v>0</v>
      </c>
      <c r="AM94" s="88">
        <f t="shared" si="23"/>
        <v>0</v>
      </c>
      <c r="AN94" s="88">
        <f t="shared" si="23"/>
        <v>0</v>
      </c>
      <c r="AO94" s="88">
        <f t="shared" si="23"/>
        <v>0</v>
      </c>
      <c r="AP94" s="88">
        <f t="shared" si="23"/>
        <v>0</v>
      </c>
      <c r="AQ94" s="88">
        <f t="shared" si="23"/>
        <v>0</v>
      </c>
      <c r="AR94" s="88">
        <f t="shared" si="23"/>
        <v>0</v>
      </c>
      <c r="AS94" s="88">
        <f t="shared" si="23"/>
        <v>0</v>
      </c>
      <c r="AT94" s="88">
        <f t="shared" si="23"/>
        <v>0</v>
      </c>
      <c r="AU94" s="88">
        <f t="shared" si="23"/>
        <v>0</v>
      </c>
      <c r="AV94" s="88">
        <f t="shared" si="23"/>
        <v>0</v>
      </c>
      <c r="AW94" s="88">
        <f t="shared" si="23"/>
        <v>0</v>
      </c>
      <c r="AX94" s="88">
        <f t="shared" si="23"/>
        <v>9823</v>
      </c>
      <c r="AY94" s="88">
        <f t="shared" si="23"/>
        <v>9823</v>
      </c>
      <c r="AZ94" s="88">
        <f t="shared" si="23"/>
        <v>0</v>
      </c>
      <c r="BA94" s="88">
        <f t="shared" si="23"/>
        <v>0</v>
      </c>
      <c r="BB94" s="102"/>
      <c r="BC94" s="102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</row>
    <row r="95" spans="1:237" s="52" customFormat="1" ht="24.75" customHeight="1" x14ac:dyDescent="0.2">
      <c r="A95" s="181"/>
      <c r="B95" s="69" t="s">
        <v>271</v>
      </c>
      <c r="C95" s="69" t="s">
        <v>36</v>
      </c>
      <c r="D95" s="69" t="s">
        <v>169</v>
      </c>
      <c r="E95" s="69" t="s">
        <v>311</v>
      </c>
      <c r="F95" s="69" t="s">
        <v>40</v>
      </c>
      <c r="G95" s="69" t="s">
        <v>39</v>
      </c>
      <c r="H95" s="65">
        <f t="shared" ref="H95:I97" si="24">J95+L95+N95+P95+R95+T95+V95+X95+Z95+AB95+AD95+AF95+AH95+AJ95+AL95+AN95+AP95+AR95+AT95+AV95+AX95+AZ95</f>
        <v>3340</v>
      </c>
      <c r="I95" s="65">
        <f t="shared" si="24"/>
        <v>3340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>
        <v>3340</v>
      </c>
      <c r="AY95" s="71">
        <v>3340</v>
      </c>
      <c r="AZ95" s="71"/>
      <c r="BA95" s="71"/>
      <c r="BB95" s="102"/>
      <c r="BC95" s="102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</row>
    <row r="96" spans="1:237" s="52" customFormat="1" ht="24.75" customHeight="1" x14ac:dyDescent="0.2">
      <c r="A96" s="181"/>
      <c r="B96" s="69" t="s">
        <v>271</v>
      </c>
      <c r="C96" s="69" t="s">
        <v>36</v>
      </c>
      <c r="D96" s="69" t="s">
        <v>169</v>
      </c>
      <c r="E96" s="69" t="s">
        <v>311</v>
      </c>
      <c r="F96" s="69" t="s">
        <v>40</v>
      </c>
      <c r="G96" s="69" t="s">
        <v>39</v>
      </c>
      <c r="H96" s="65">
        <f t="shared" si="24"/>
        <v>6483</v>
      </c>
      <c r="I96" s="65">
        <f t="shared" si="24"/>
        <v>6483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>
        <v>6483</v>
      </c>
      <c r="AY96" s="71">
        <v>6483</v>
      </c>
      <c r="AZ96" s="71"/>
      <c r="BA96" s="71"/>
      <c r="BB96" s="102"/>
      <c r="BC96" s="102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</row>
    <row r="97" spans="1:237" s="52" customFormat="1" ht="57" customHeight="1" x14ac:dyDescent="0.2">
      <c r="A97" s="132" t="s">
        <v>266</v>
      </c>
      <c r="B97" s="69" t="s">
        <v>145</v>
      </c>
      <c r="C97" s="69" t="s">
        <v>49</v>
      </c>
      <c r="D97" s="69" t="s">
        <v>45</v>
      </c>
      <c r="E97" s="69" t="s">
        <v>272</v>
      </c>
      <c r="F97" s="69" t="s">
        <v>40</v>
      </c>
      <c r="G97" s="69" t="s">
        <v>39</v>
      </c>
      <c r="H97" s="65">
        <f t="shared" si="24"/>
        <v>45440</v>
      </c>
      <c r="I97" s="65">
        <f t="shared" si="24"/>
        <v>45414</v>
      </c>
      <c r="J97" s="71"/>
      <c r="K97" s="71"/>
      <c r="L97" s="71"/>
      <c r="M97" s="71"/>
      <c r="N97" s="71">
        <v>840</v>
      </c>
      <c r="O97" s="71">
        <v>835</v>
      </c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>
        <v>5400</v>
      </c>
      <c r="AE97" s="71">
        <v>5400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>
        <v>4200</v>
      </c>
      <c r="AU97" s="71">
        <v>4179</v>
      </c>
      <c r="AV97" s="71"/>
      <c r="AW97" s="71"/>
      <c r="AX97" s="71">
        <v>35000</v>
      </c>
      <c r="AY97" s="71">
        <v>35000</v>
      </c>
      <c r="AZ97" s="71"/>
      <c r="BA97" s="71"/>
      <c r="BB97" s="102"/>
      <c r="BC97" s="102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</row>
    <row r="98" spans="1:237" s="52" customFormat="1" ht="57" customHeight="1" x14ac:dyDescent="0.2">
      <c r="A98" s="132" t="s">
        <v>267</v>
      </c>
      <c r="B98" s="69" t="s">
        <v>144</v>
      </c>
      <c r="C98" s="69" t="s">
        <v>49</v>
      </c>
      <c r="D98" s="69" t="s">
        <v>46</v>
      </c>
      <c r="E98" s="69" t="s">
        <v>273</v>
      </c>
      <c r="F98" s="69" t="s">
        <v>40</v>
      </c>
      <c r="G98" s="69" t="s">
        <v>39</v>
      </c>
      <c r="H98" s="65">
        <f>H99+H100</f>
        <v>398834</v>
      </c>
      <c r="I98" s="65">
        <f>I99+I100</f>
        <v>398834</v>
      </c>
      <c r="J98" s="89">
        <f>J99+J100</f>
        <v>0</v>
      </c>
      <c r="K98" s="89">
        <f>K99+K100</f>
        <v>0</v>
      </c>
      <c r="L98" s="89">
        <f t="shared" ref="L98:BA98" si="25">L99+L100</f>
        <v>60000</v>
      </c>
      <c r="M98" s="89">
        <f t="shared" si="25"/>
        <v>60000</v>
      </c>
      <c r="N98" s="89">
        <f t="shared" si="25"/>
        <v>0</v>
      </c>
      <c r="O98" s="89">
        <f t="shared" si="25"/>
        <v>0</v>
      </c>
      <c r="P98" s="89">
        <f t="shared" si="25"/>
        <v>0</v>
      </c>
      <c r="Q98" s="89">
        <f t="shared" si="25"/>
        <v>0</v>
      </c>
      <c r="R98" s="89">
        <f t="shared" si="25"/>
        <v>0</v>
      </c>
      <c r="S98" s="89">
        <f t="shared" si="25"/>
        <v>0</v>
      </c>
      <c r="T98" s="89">
        <f t="shared" si="25"/>
        <v>0</v>
      </c>
      <c r="U98" s="89">
        <f t="shared" si="25"/>
        <v>0</v>
      </c>
      <c r="V98" s="89">
        <f t="shared" si="25"/>
        <v>0</v>
      </c>
      <c r="W98" s="89">
        <f t="shared" si="25"/>
        <v>0</v>
      </c>
      <c r="X98" s="89">
        <f t="shared" si="25"/>
        <v>0</v>
      </c>
      <c r="Y98" s="89">
        <f t="shared" si="25"/>
        <v>0</v>
      </c>
      <c r="Z98" s="89">
        <f t="shared" si="25"/>
        <v>0</v>
      </c>
      <c r="AA98" s="89">
        <f t="shared" si="25"/>
        <v>0</v>
      </c>
      <c r="AB98" s="89">
        <f t="shared" si="25"/>
        <v>0</v>
      </c>
      <c r="AC98" s="89">
        <f t="shared" si="25"/>
        <v>0</v>
      </c>
      <c r="AD98" s="89">
        <f t="shared" si="25"/>
        <v>0</v>
      </c>
      <c r="AE98" s="89">
        <f t="shared" si="25"/>
        <v>0</v>
      </c>
      <c r="AF98" s="89">
        <f t="shared" si="25"/>
        <v>0</v>
      </c>
      <c r="AG98" s="89">
        <f t="shared" si="25"/>
        <v>0</v>
      </c>
      <c r="AH98" s="89">
        <f t="shared" si="25"/>
        <v>0</v>
      </c>
      <c r="AI98" s="89">
        <f t="shared" si="25"/>
        <v>0</v>
      </c>
      <c r="AJ98" s="89">
        <f t="shared" si="25"/>
        <v>0</v>
      </c>
      <c r="AK98" s="89">
        <f t="shared" si="25"/>
        <v>0</v>
      </c>
      <c r="AL98" s="89">
        <f t="shared" si="25"/>
        <v>0</v>
      </c>
      <c r="AM98" s="89">
        <f t="shared" si="25"/>
        <v>0</v>
      </c>
      <c r="AN98" s="89">
        <f t="shared" si="25"/>
        <v>0</v>
      </c>
      <c r="AO98" s="89">
        <f t="shared" si="25"/>
        <v>0</v>
      </c>
      <c r="AP98" s="89">
        <f t="shared" si="25"/>
        <v>0</v>
      </c>
      <c r="AQ98" s="89">
        <f t="shared" si="25"/>
        <v>0</v>
      </c>
      <c r="AR98" s="89">
        <f t="shared" si="25"/>
        <v>28100</v>
      </c>
      <c r="AS98" s="89">
        <f t="shared" si="25"/>
        <v>28100</v>
      </c>
      <c r="AT98" s="89">
        <f t="shared" si="25"/>
        <v>0</v>
      </c>
      <c r="AU98" s="89">
        <f t="shared" si="25"/>
        <v>0</v>
      </c>
      <c r="AV98" s="89">
        <f t="shared" si="25"/>
        <v>300000</v>
      </c>
      <c r="AW98" s="89">
        <f t="shared" si="25"/>
        <v>300000</v>
      </c>
      <c r="AX98" s="89">
        <f t="shared" si="25"/>
        <v>10734</v>
      </c>
      <c r="AY98" s="89">
        <f t="shared" si="25"/>
        <v>10734</v>
      </c>
      <c r="AZ98" s="89">
        <f t="shared" si="25"/>
        <v>0</v>
      </c>
      <c r="BA98" s="89">
        <f t="shared" si="25"/>
        <v>0</v>
      </c>
      <c r="BB98" s="105"/>
      <c r="BC98" s="105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</row>
    <row r="99" spans="1:237" s="53" customFormat="1" ht="21" customHeight="1" x14ac:dyDescent="0.2">
      <c r="A99" s="133" t="s">
        <v>268</v>
      </c>
      <c r="B99" s="69" t="s">
        <v>144</v>
      </c>
      <c r="C99" s="69" t="s">
        <v>49</v>
      </c>
      <c r="D99" s="69" t="s">
        <v>46</v>
      </c>
      <c r="E99" s="69" t="s">
        <v>273</v>
      </c>
      <c r="F99" s="69" t="s">
        <v>40</v>
      </c>
      <c r="G99" s="69" t="s">
        <v>39</v>
      </c>
      <c r="H99" s="66">
        <f>J99+L99+N99+P99+R99+T99+V99+X99+Z99+AB99+AD99+AF99+AH99+AJ99+AL99+AN99+AP99+AR99+AT99+AV99+AX99+AZ99</f>
        <v>263230</v>
      </c>
      <c r="I99" s="66">
        <f>K99+M99+O99+Q99+S99+U99+W99+Y99+AA99+AC99+AE99+AG99+AI99+AK99+AM99+AO99+AQ99+AS99+AU99+AW99+AY99+BA99</f>
        <v>263230</v>
      </c>
      <c r="J99" s="75"/>
      <c r="K99" s="75"/>
      <c r="L99" s="75">
        <v>39600</v>
      </c>
      <c r="M99" s="75">
        <v>39600</v>
      </c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>
        <v>18546</v>
      </c>
      <c r="AS99" s="75">
        <v>18546</v>
      </c>
      <c r="AT99" s="75"/>
      <c r="AU99" s="75"/>
      <c r="AV99" s="75">
        <v>198000</v>
      </c>
      <c r="AW99" s="75">
        <v>198000</v>
      </c>
      <c r="AX99" s="75">
        <v>7084</v>
      </c>
      <c r="AY99" s="75">
        <v>7084</v>
      </c>
      <c r="AZ99" s="75"/>
      <c r="BA99" s="75"/>
      <c r="BB99" s="104"/>
      <c r="BC99" s="104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</row>
    <row r="100" spans="1:237" s="53" customFormat="1" ht="21" customHeight="1" x14ac:dyDescent="0.2">
      <c r="A100" s="133" t="s">
        <v>218</v>
      </c>
      <c r="B100" s="69" t="s">
        <v>144</v>
      </c>
      <c r="C100" s="69" t="s">
        <v>49</v>
      </c>
      <c r="D100" s="69" t="s">
        <v>46</v>
      </c>
      <c r="E100" s="69" t="s">
        <v>273</v>
      </c>
      <c r="F100" s="69" t="s">
        <v>40</v>
      </c>
      <c r="G100" s="69" t="s">
        <v>39</v>
      </c>
      <c r="H100" s="66">
        <f>J100+L100+N100+P100+R100+T100+V100+X100+Z100+AB100+AD100+AF100+AH100+AJ100+AL100+AN100+AP100+AR100+AT100+AV100+AX100+AZ100</f>
        <v>135604</v>
      </c>
      <c r="I100" s="66">
        <f>K100+M100+O100+Q100+S100+U100+W100+Y100+AA100+AC100+AE100+AG100+AI100+AK100+AM100+AO100+AQ100+AS100+AU100+AW100+AY100+BA100</f>
        <v>135604</v>
      </c>
      <c r="J100" s="75"/>
      <c r="K100" s="75"/>
      <c r="L100" s="75">
        <v>20400</v>
      </c>
      <c r="M100" s="75">
        <v>20400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>
        <v>9554</v>
      </c>
      <c r="AS100" s="75">
        <v>9554</v>
      </c>
      <c r="AT100" s="75"/>
      <c r="AU100" s="75"/>
      <c r="AV100" s="75">
        <v>102000</v>
      </c>
      <c r="AW100" s="75">
        <v>102000</v>
      </c>
      <c r="AX100" s="75">
        <v>3650</v>
      </c>
      <c r="AY100" s="75">
        <v>3650</v>
      </c>
      <c r="AZ100" s="75"/>
      <c r="BA100" s="75"/>
      <c r="BB100" s="104"/>
      <c r="BC100" s="104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</row>
    <row r="101" spans="1:237" s="52" customFormat="1" ht="57" customHeight="1" x14ac:dyDescent="0.2">
      <c r="A101" s="132" t="s">
        <v>269</v>
      </c>
      <c r="B101" s="69" t="s">
        <v>144</v>
      </c>
      <c r="C101" s="69" t="s">
        <v>49</v>
      </c>
      <c r="D101" s="69" t="s">
        <v>49</v>
      </c>
      <c r="E101" s="69" t="s">
        <v>274</v>
      </c>
      <c r="F101" s="69" t="s">
        <v>40</v>
      </c>
      <c r="G101" s="69" t="s">
        <v>39</v>
      </c>
      <c r="H101" s="65">
        <f>H102+H103</f>
        <v>11497</v>
      </c>
      <c r="I101" s="65">
        <f>I102+I103</f>
        <v>11497</v>
      </c>
      <c r="J101" s="89">
        <f>J102+J103</f>
        <v>0</v>
      </c>
      <c r="K101" s="89">
        <f>K102+K103</f>
        <v>0</v>
      </c>
      <c r="L101" s="89">
        <f t="shared" ref="L101:BA101" si="26">L102+L103</f>
        <v>0</v>
      </c>
      <c r="M101" s="89">
        <f t="shared" si="26"/>
        <v>0</v>
      </c>
      <c r="N101" s="89">
        <f t="shared" si="26"/>
        <v>0</v>
      </c>
      <c r="O101" s="89">
        <f t="shared" si="26"/>
        <v>0</v>
      </c>
      <c r="P101" s="89">
        <f t="shared" si="26"/>
        <v>0</v>
      </c>
      <c r="Q101" s="89">
        <f t="shared" si="26"/>
        <v>0</v>
      </c>
      <c r="R101" s="89">
        <f t="shared" si="26"/>
        <v>0</v>
      </c>
      <c r="S101" s="89">
        <f t="shared" si="26"/>
        <v>0</v>
      </c>
      <c r="T101" s="89">
        <f t="shared" si="26"/>
        <v>0</v>
      </c>
      <c r="U101" s="89">
        <f t="shared" si="26"/>
        <v>0</v>
      </c>
      <c r="V101" s="89">
        <f t="shared" si="26"/>
        <v>0</v>
      </c>
      <c r="W101" s="89">
        <f t="shared" si="26"/>
        <v>0</v>
      </c>
      <c r="X101" s="89">
        <f t="shared" si="26"/>
        <v>0</v>
      </c>
      <c r="Y101" s="89">
        <f t="shared" si="26"/>
        <v>0</v>
      </c>
      <c r="Z101" s="89">
        <f t="shared" si="26"/>
        <v>0</v>
      </c>
      <c r="AA101" s="89">
        <f t="shared" si="26"/>
        <v>0</v>
      </c>
      <c r="AB101" s="89">
        <f t="shared" si="26"/>
        <v>0</v>
      </c>
      <c r="AC101" s="89">
        <f t="shared" si="26"/>
        <v>0</v>
      </c>
      <c r="AD101" s="89">
        <f t="shared" si="26"/>
        <v>0</v>
      </c>
      <c r="AE101" s="89">
        <f t="shared" si="26"/>
        <v>0</v>
      </c>
      <c r="AF101" s="89">
        <f t="shared" si="26"/>
        <v>0</v>
      </c>
      <c r="AG101" s="89">
        <f t="shared" si="26"/>
        <v>0</v>
      </c>
      <c r="AH101" s="89">
        <f t="shared" si="26"/>
        <v>0</v>
      </c>
      <c r="AI101" s="89">
        <f t="shared" si="26"/>
        <v>0</v>
      </c>
      <c r="AJ101" s="89">
        <f t="shared" si="26"/>
        <v>0</v>
      </c>
      <c r="AK101" s="89">
        <f t="shared" si="26"/>
        <v>0</v>
      </c>
      <c r="AL101" s="89">
        <f t="shared" si="26"/>
        <v>0</v>
      </c>
      <c r="AM101" s="89">
        <f t="shared" si="26"/>
        <v>0</v>
      </c>
      <c r="AN101" s="89">
        <f t="shared" si="26"/>
        <v>0</v>
      </c>
      <c r="AO101" s="89">
        <f t="shared" si="26"/>
        <v>0</v>
      </c>
      <c r="AP101" s="89">
        <f t="shared" si="26"/>
        <v>0</v>
      </c>
      <c r="AQ101" s="89">
        <f t="shared" si="26"/>
        <v>0</v>
      </c>
      <c r="AR101" s="89">
        <f t="shared" si="26"/>
        <v>11497</v>
      </c>
      <c r="AS101" s="89">
        <f t="shared" si="26"/>
        <v>11497</v>
      </c>
      <c r="AT101" s="89">
        <f t="shared" si="26"/>
        <v>0</v>
      </c>
      <c r="AU101" s="89">
        <f t="shared" si="26"/>
        <v>0</v>
      </c>
      <c r="AV101" s="89">
        <f t="shared" si="26"/>
        <v>0</v>
      </c>
      <c r="AW101" s="89">
        <f t="shared" si="26"/>
        <v>0</v>
      </c>
      <c r="AX101" s="89">
        <f t="shared" si="26"/>
        <v>0</v>
      </c>
      <c r="AY101" s="89">
        <f t="shared" si="26"/>
        <v>0</v>
      </c>
      <c r="AZ101" s="89">
        <f t="shared" si="26"/>
        <v>0</v>
      </c>
      <c r="BA101" s="89">
        <f t="shared" si="26"/>
        <v>0</v>
      </c>
      <c r="BB101" s="105"/>
      <c r="BC101" s="105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</row>
    <row r="102" spans="1:237" s="52" customFormat="1" ht="20.25" customHeight="1" x14ac:dyDescent="0.2">
      <c r="A102" s="133" t="s">
        <v>268</v>
      </c>
      <c r="B102" s="69" t="s">
        <v>144</v>
      </c>
      <c r="C102" s="69" t="s">
        <v>49</v>
      </c>
      <c r="D102" s="69" t="s">
        <v>49</v>
      </c>
      <c r="E102" s="69" t="s">
        <v>274</v>
      </c>
      <c r="F102" s="69" t="s">
        <v>40</v>
      </c>
      <c r="G102" s="69" t="s">
        <v>39</v>
      </c>
      <c r="H102" s="66">
        <f>J102+L102+N102+P102+R102+T102+V102+X102+Z102+AB102+AD102+AF102+AH102+AJ102+AL102+AN102+AP102+AR102+AT102+AV102+AX102+AZ102</f>
        <v>7588</v>
      </c>
      <c r="I102" s="66">
        <f>K102+M102+O102+Q102+S102+U102+W102+Y102+AA102+AC102+AE102+AG102+AI102+AK102+AM102+AO102+AQ102+AS102+AU102+AW102+AY102+BA102</f>
        <v>7588</v>
      </c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>
        <v>7588</v>
      </c>
      <c r="AS102" s="75">
        <v>7588</v>
      </c>
      <c r="AT102" s="75"/>
      <c r="AU102" s="75"/>
      <c r="AV102" s="75"/>
      <c r="AW102" s="75"/>
      <c r="AX102" s="75"/>
      <c r="AY102" s="75"/>
      <c r="AZ102" s="75"/>
      <c r="BA102" s="75"/>
      <c r="BB102" s="104"/>
      <c r="BC102" s="10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</row>
    <row r="103" spans="1:237" s="54" customFormat="1" ht="30" customHeight="1" x14ac:dyDescent="0.2">
      <c r="A103" s="133" t="s">
        <v>218</v>
      </c>
      <c r="B103" s="69" t="s">
        <v>144</v>
      </c>
      <c r="C103" s="69" t="s">
        <v>49</v>
      </c>
      <c r="D103" s="69" t="s">
        <v>49</v>
      </c>
      <c r="E103" s="69" t="s">
        <v>274</v>
      </c>
      <c r="F103" s="69" t="s">
        <v>40</v>
      </c>
      <c r="G103" s="69" t="s">
        <v>39</v>
      </c>
      <c r="H103" s="66">
        <f>J103+L103+N103+P103+R103+T103+V103+X103+Z103+AB103+AD103+AF103+AH103+AJ103+AL103+AN103+AP103+AR103+AT103+AV103+AX103+AZ103</f>
        <v>3909</v>
      </c>
      <c r="I103" s="66">
        <f>K103+M103+O103+Q103+S103+U103+W103+Y103+AA103+AC103+AE103+AG103+AI103+AK103+AM103+AO103+AQ103+AS103+AU103+AW103+AY103+BA103</f>
        <v>3909</v>
      </c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>
        <v>3909</v>
      </c>
      <c r="AS103" s="75">
        <v>3909</v>
      </c>
      <c r="AT103" s="75"/>
      <c r="AU103" s="75"/>
      <c r="AV103" s="75"/>
      <c r="AW103" s="75"/>
      <c r="AX103" s="75"/>
      <c r="AY103" s="75"/>
      <c r="AZ103" s="75"/>
      <c r="BA103" s="75"/>
      <c r="BB103" s="104"/>
      <c r="BC103" s="10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</row>
    <row r="104" spans="1:237" s="44" customFormat="1" ht="33.75" customHeight="1" x14ac:dyDescent="0.2">
      <c r="A104" s="181" t="s">
        <v>285</v>
      </c>
      <c r="B104" s="69"/>
      <c r="C104" s="69"/>
      <c r="D104" s="69"/>
      <c r="E104" s="69"/>
      <c r="F104" s="69"/>
      <c r="G104" s="69"/>
      <c r="H104" s="65">
        <f>H105+H106</f>
        <v>9642</v>
      </c>
      <c r="I104" s="65">
        <f>I105+I106</f>
        <v>9642</v>
      </c>
      <c r="J104" s="71">
        <f>J105+J106</f>
        <v>1000</v>
      </c>
      <c r="K104" s="71">
        <f>K105+K106</f>
        <v>1000</v>
      </c>
      <c r="L104" s="71">
        <f t="shared" ref="L104:O104" si="27">L105+L106</f>
        <v>2617</v>
      </c>
      <c r="M104" s="71">
        <f t="shared" si="27"/>
        <v>2617</v>
      </c>
      <c r="N104" s="71">
        <f t="shared" si="27"/>
        <v>0</v>
      </c>
      <c r="O104" s="71">
        <f t="shared" si="27"/>
        <v>0</v>
      </c>
      <c r="P104" s="71">
        <f t="shared" ref="P104" si="28">P105+P106</f>
        <v>0</v>
      </c>
      <c r="Q104" s="71">
        <f>Q105+Q106</f>
        <v>0</v>
      </c>
      <c r="R104" s="71">
        <f t="shared" ref="R104:BA104" si="29">R105+R106</f>
        <v>0</v>
      </c>
      <c r="S104" s="71">
        <f t="shared" si="29"/>
        <v>0</v>
      </c>
      <c r="T104" s="71">
        <f t="shared" si="29"/>
        <v>0</v>
      </c>
      <c r="U104" s="71">
        <f t="shared" si="29"/>
        <v>0</v>
      </c>
      <c r="V104" s="71">
        <f t="shared" si="29"/>
        <v>0</v>
      </c>
      <c r="W104" s="71">
        <f t="shared" si="29"/>
        <v>0</v>
      </c>
      <c r="X104" s="71">
        <f t="shared" si="29"/>
        <v>1233</v>
      </c>
      <c r="Y104" s="71">
        <f t="shared" si="29"/>
        <v>1233</v>
      </c>
      <c r="Z104" s="71">
        <f t="shared" si="29"/>
        <v>0</v>
      </c>
      <c r="AA104" s="71">
        <f t="shared" si="29"/>
        <v>0</v>
      </c>
      <c r="AB104" s="71">
        <f t="shared" si="29"/>
        <v>0</v>
      </c>
      <c r="AC104" s="71">
        <f t="shared" si="29"/>
        <v>0</v>
      </c>
      <c r="AD104" s="71">
        <f t="shared" si="29"/>
        <v>0</v>
      </c>
      <c r="AE104" s="71">
        <f t="shared" si="29"/>
        <v>0</v>
      </c>
      <c r="AF104" s="71">
        <f t="shared" si="29"/>
        <v>0</v>
      </c>
      <c r="AG104" s="71">
        <f t="shared" si="29"/>
        <v>0</v>
      </c>
      <c r="AH104" s="71">
        <f t="shared" si="29"/>
        <v>990</v>
      </c>
      <c r="AI104" s="71">
        <f t="shared" si="29"/>
        <v>990</v>
      </c>
      <c r="AJ104" s="71">
        <f t="shared" si="29"/>
        <v>0</v>
      </c>
      <c r="AK104" s="71">
        <f t="shared" si="29"/>
        <v>0</v>
      </c>
      <c r="AL104" s="71">
        <f t="shared" si="29"/>
        <v>0</v>
      </c>
      <c r="AM104" s="71">
        <f t="shared" si="29"/>
        <v>0</v>
      </c>
      <c r="AN104" s="71">
        <f t="shared" si="29"/>
        <v>0</v>
      </c>
      <c r="AO104" s="71">
        <f t="shared" si="29"/>
        <v>0</v>
      </c>
      <c r="AP104" s="71">
        <f t="shared" si="29"/>
        <v>0</v>
      </c>
      <c r="AQ104" s="71">
        <f t="shared" si="29"/>
        <v>0</v>
      </c>
      <c r="AR104" s="71">
        <f t="shared" si="29"/>
        <v>2222</v>
      </c>
      <c r="AS104" s="71">
        <f t="shared" si="29"/>
        <v>2222</v>
      </c>
      <c r="AT104" s="71">
        <f t="shared" si="29"/>
        <v>0</v>
      </c>
      <c r="AU104" s="71">
        <f t="shared" si="29"/>
        <v>0</v>
      </c>
      <c r="AV104" s="71">
        <f t="shared" si="29"/>
        <v>820</v>
      </c>
      <c r="AW104" s="71">
        <f t="shared" si="29"/>
        <v>820</v>
      </c>
      <c r="AX104" s="71">
        <f t="shared" si="29"/>
        <v>760</v>
      </c>
      <c r="AY104" s="71">
        <f t="shared" si="29"/>
        <v>760</v>
      </c>
      <c r="AZ104" s="71">
        <f t="shared" si="29"/>
        <v>0</v>
      </c>
      <c r="BA104" s="71">
        <f t="shared" si="29"/>
        <v>0</v>
      </c>
      <c r="BB104" s="102"/>
      <c r="BC104" s="102"/>
    </row>
    <row r="105" spans="1:237" s="44" customFormat="1" ht="33.75" customHeight="1" x14ac:dyDescent="0.2">
      <c r="A105" s="181"/>
      <c r="B105" s="69" t="s">
        <v>168</v>
      </c>
      <c r="C105" s="69" t="s">
        <v>36</v>
      </c>
      <c r="D105" s="69" t="s">
        <v>169</v>
      </c>
      <c r="E105" s="69" t="s">
        <v>148</v>
      </c>
      <c r="F105" s="69" t="s">
        <v>40</v>
      </c>
      <c r="G105" s="69" t="s">
        <v>39</v>
      </c>
      <c r="H105" s="66">
        <f t="shared" ref="H105:I111" si="30">J105+L105+N105+P105+R105+T105+V105+X105+Z105+AB105+AD105+AF105+AH105+AJ105+AL105+AN105+AP105+AR105+AT105+AV105+AX105+AZ105</f>
        <v>7810.01</v>
      </c>
      <c r="I105" s="66">
        <f t="shared" si="30"/>
        <v>7811</v>
      </c>
      <c r="J105" s="75">
        <v>810</v>
      </c>
      <c r="K105" s="75">
        <v>810</v>
      </c>
      <c r="L105" s="75">
        <v>2119.7600000000002</v>
      </c>
      <c r="M105" s="75">
        <v>2120</v>
      </c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>
        <v>998.73</v>
      </c>
      <c r="Y105" s="75">
        <v>999</v>
      </c>
      <c r="Z105" s="75"/>
      <c r="AA105" s="75"/>
      <c r="AB105" s="75"/>
      <c r="AC105" s="75"/>
      <c r="AD105" s="75"/>
      <c r="AE105" s="75"/>
      <c r="AF105" s="75"/>
      <c r="AG105" s="75"/>
      <c r="AH105" s="75">
        <v>801.9</v>
      </c>
      <c r="AI105" s="75">
        <v>802</v>
      </c>
      <c r="AJ105" s="75"/>
      <c r="AK105" s="75"/>
      <c r="AL105" s="75"/>
      <c r="AM105" s="75"/>
      <c r="AN105" s="75"/>
      <c r="AO105" s="75"/>
      <c r="AP105" s="75"/>
      <c r="AQ105" s="75"/>
      <c r="AR105" s="75">
        <v>1799.82</v>
      </c>
      <c r="AS105" s="75">
        <v>1800</v>
      </c>
      <c r="AT105" s="75"/>
      <c r="AU105" s="75"/>
      <c r="AV105" s="75">
        <v>664.2</v>
      </c>
      <c r="AW105" s="75">
        <v>664</v>
      </c>
      <c r="AX105" s="75">
        <v>615.6</v>
      </c>
      <c r="AY105" s="75">
        <v>616</v>
      </c>
      <c r="AZ105" s="75"/>
      <c r="BA105" s="75"/>
      <c r="BB105" s="104"/>
      <c r="BC105" s="104"/>
    </row>
    <row r="106" spans="1:237" s="44" customFormat="1" ht="33.75" customHeight="1" x14ac:dyDescent="0.2">
      <c r="A106" s="181"/>
      <c r="B106" s="69" t="s">
        <v>168</v>
      </c>
      <c r="C106" s="69" t="s">
        <v>36</v>
      </c>
      <c r="D106" s="69" t="s">
        <v>169</v>
      </c>
      <c r="E106" s="69" t="s">
        <v>148</v>
      </c>
      <c r="F106" s="69" t="s">
        <v>40</v>
      </c>
      <c r="G106" s="69" t="s">
        <v>39</v>
      </c>
      <c r="H106" s="66">
        <f t="shared" si="30"/>
        <v>1831.99</v>
      </c>
      <c r="I106" s="66">
        <f t="shared" si="30"/>
        <v>1831</v>
      </c>
      <c r="J106" s="75">
        <v>190</v>
      </c>
      <c r="K106" s="75">
        <v>190</v>
      </c>
      <c r="L106" s="75">
        <v>497.24</v>
      </c>
      <c r="M106" s="75">
        <v>497</v>
      </c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>
        <v>234.27</v>
      </c>
      <c r="Y106" s="75">
        <v>234</v>
      </c>
      <c r="Z106" s="75"/>
      <c r="AA106" s="75"/>
      <c r="AB106" s="75"/>
      <c r="AC106" s="75"/>
      <c r="AD106" s="75"/>
      <c r="AE106" s="75"/>
      <c r="AF106" s="75"/>
      <c r="AG106" s="75"/>
      <c r="AH106" s="75">
        <v>188.1</v>
      </c>
      <c r="AI106" s="75">
        <v>188</v>
      </c>
      <c r="AJ106" s="75"/>
      <c r="AK106" s="75"/>
      <c r="AL106" s="75"/>
      <c r="AM106" s="75"/>
      <c r="AN106" s="75"/>
      <c r="AO106" s="75"/>
      <c r="AP106" s="75"/>
      <c r="AQ106" s="75"/>
      <c r="AR106" s="75">
        <v>422.18</v>
      </c>
      <c r="AS106" s="75">
        <v>422</v>
      </c>
      <c r="AT106" s="75"/>
      <c r="AU106" s="75"/>
      <c r="AV106" s="75">
        <v>155.80000000000001</v>
      </c>
      <c r="AW106" s="75">
        <v>156</v>
      </c>
      <c r="AX106" s="75">
        <v>144.4</v>
      </c>
      <c r="AY106" s="75">
        <v>144</v>
      </c>
      <c r="AZ106" s="75"/>
      <c r="BA106" s="75"/>
      <c r="BB106" s="104"/>
      <c r="BC106" s="104"/>
    </row>
    <row r="107" spans="1:237" s="56" customFormat="1" ht="27.75" customHeight="1" x14ac:dyDescent="0.2">
      <c r="A107" s="79" t="s">
        <v>330</v>
      </c>
      <c r="B107" s="80" t="s">
        <v>144</v>
      </c>
      <c r="C107" s="80" t="s">
        <v>49</v>
      </c>
      <c r="D107" s="80" t="s">
        <v>45</v>
      </c>
      <c r="E107" s="81" t="s">
        <v>289</v>
      </c>
      <c r="F107" s="80" t="s">
        <v>146</v>
      </c>
      <c r="G107" s="80" t="s">
        <v>39</v>
      </c>
      <c r="H107" s="166">
        <f t="shared" si="30"/>
        <v>3246</v>
      </c>
      <c r="I107" s="166">
        <f>K107+M107+O107+Q107+S107+U107+W107+Y107+AA107+AC107+AE107+AG107+AI107+AK107+AM107+AO107+AQ107+AS107+AU107+AW107+AY107+BA107</f>
        <v>3246</v>
      </c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>
        <v>1286</v>
      </c>
      <c r="Y107" s="82">
        <v>1286</v>
      </c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>
        <v>1960</v>
      </c>
      <c r="AQ107" s="82">
        <v>1960</v>
      </c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110"/>
      <c r="BC107" s="110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</row>
    <row r="108" spans="1:237" s="56" customFormat="1" ht="28.5" customHeight="1" x14ac:dyDescent="0.2">
      <c r="A108" s="79" t="s">
        <v>343</v>
      </c>
      <c r="B108" s="80" t="s">
        <v>144</v>
      </c>
      <c r="C108" s="80" t="s">
        <v>49</v>
      </c>
      <c r="D108" s="80" t="s">
        <v>45</v>
      </c>
      <c r="E108" s="81" t="s">
        <v>289</v>
      </c>
      <c r="F108" s="80" t="s">
        <v>146</v>
      </c>
      <c r="G108" s="80" t="s">
        <v>39</v>
      </c>
      <c r="H108" s="166">
        <f t="shared" si="30"/>
        <v>880</v>
      </c>
      <c r="I108" s="166">
        <f t="shared" si="30"/>
        <v>0</v>
      </c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>
        <v>880</v>
      </c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110"/>
      <c r="BC108" s="110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</row>
    <row r="109" spans="1:237" s="44" customFormat="1" ht="36.75" customHeight="1" x14ac:dyDescent="0.2">
      <c r="A109" s="144" t="s">
        <v>304</v>
      </c>
      <c r="B109" s="145" t="s">
        <v>145</v>
      </c>
      <c r="C109" s="145" t="s">
        <v>49</v>
      </c>
      <c r="D109" s="145" t="s">
        <v>45</v>
      </c>
      <c r="E109" s="145" t="s">
        <v>305</v>
      </c>
      <c r="F109" s="145" t="s">
        <v>40</v>
      </c>
      <c r="G109" s="145" t="s">
        <v>39</v>
      </c>
      <c r="H109" s="167">
        <f t="shared" si="30"/>
        <v>233464</v>
      </c>
      <c r="I109" s="167">
        <f>K109+M109+O109+Q109+S109+U109+W109+Y109+AA109+AC109+AE109+AG109+AI109+AK109+AM109+AO109+AQ109+AS109+AU109+AW109+AY109+BA109</f>
        <v>224764</v>
      </c>
      <c r="J109" s="94">
        <v>849</v>
      </c>
      <c r="K109" s="94">
        <v>849</v>
      </c>
      <c r="L109" s="94">
        <v>15000</v>
      </c>
      <c r="M109" s="94">
        <v>15000</v>
      </c>
      <c r="N109" s="94"/>
      <c r="O109" s="94"/>
      <c r="P109" s="94"/>
      <c r="Q109" s="94"/>
      <c r="R109" s="94">
        <v>3517</v>
      </c>
      <c r="S109" s="94">
        <v>2835</v>
      </c>
      <c r="T109" s="94"/>
      <c r="U109" s="94"/>
      <c r="V109" s="94">
        <v>22018</v>
      </c>
      <c r="W109" s="94">
        <v>21917</v>
      </c>
      <c r="X109" s="94">
        <v>797</v>
      </c>
      <c r="Y109" s="94">
        <v>797</v>
      </c>
      <c r="Z109" s="94">
        <v>1541</v>
      </c>
      <c r="AA109" s="94">
        <v>1539</v>
      </c>
      <c r="AB109" s="94">
        <v>0</v>
      </c>
      <c r="AC109" s="94"/>
      <c r="AD109" s="94"/>
      <c r="AE109" s="94"/>
      <c r="AF109" s="94">
        <v>68804</v>
      </c>
      <c r="AG109" s="94">
        <v>61015</v>
      </c>
      <c r="AH109" s="94"/>
      <c r="AI109" s="94"/>
      <c r="AJ109" s="94">
        <v>1160</v>
      </c>
      <c r="AK109" s="94">
        <v>1160</v>
      </c>
      <c r="AL109" s="94">
        <v>92000</v>
      </c>
      <c r="AM109" s="94">
        <v>91886</v>
      </c>
      <c r="AN109" s="94">
        <v>3008</v>
      </c>
      <c r="AO109" s="94">
        <v>3008</v>
      </c>
      <c r="AP109" s="94">
        <v>6744</v>
      </c>
      <c r="AQ109" s="94">
        <v>6743</v>
      </c>
      <c r="AR109" s="94">
        <v>0</v>
      </c>
      <c r="AS109" s="94"/>
      <c r="AT109" s="94">
        <v>6488</v>
      </c>
      <c r="AU109" s="94">
        <v>6488</v>
      </c>
      <c r="AV109" s="94"/>
      <c r="AW109" s="94"/>
      <c r="AX109" s="94">
        <v>7969</v>
      </c>
      <c r="AY109" s="94">
        <v>7969</v>
      </c>
      <c r="AZ109" s="94">
        <v>3569</v>
      </c>
      <c r="BA109" s="94">
        <v>3558</v>
      </c>
      <c r="BB109" s="102"/>
      <c r="BC109" s="102"/>
    </row>
    <row r="110" spans="1:237" s="44" customFormat="1" ht="35.25" customHeight="1" x14ac:dyDescent="0.2">
      <c r="A110" s="174" t="s">
        <v>341</v>
      </c>
      <c r="B110" s="69" t="s">
        <v>137</v>
      </c>
      <c r="C110" s="69" t="s">
        <v>63</v>
      </c>
      <c r="D110" s="69" t="s">
        <v>45</v>
      </c>
      <c r="E110" s="69" t="s">
        <v>342</v>
      </c>
      <c r="F110" s="69" t="s">
        <v>40</v>
      </c>
      <c r="G110" s="69" t="s">
        <v>39</v>
      </c>
      <c r="H110" s="65">
        <f t="shared" si="30"/>
        <v>441</v>
      </c>
      <c r="I110" s="65">
        <f>K110+M110+O110+Q110+S110+U110+W110+Y110+AA110+AC110+AE110+AG110+AI110+AK110+AM110+AO110+AQ110+AS110+AU110+AW110+AY110+BA110</f>
        <v>441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>
        <f>147</f>
        <v>147</v>
      </c>
      <c r="AW110" s="71">
        <v>147</v>
      </c>
      <c r="AX110" s="71">
        <v>147</v>
      </c>
      <c r="AY110" s="71">
        <v>147</v>
      </c>
      <c r="AZ110" s="71">
        <v>147</v>
      </c>
      <c r="BA110" s="71">
        <v>147</v>
      </c>
      <c r="BB110" s="102"/>
      <c r="BC110" s="102"/>
    </row>
    <row r="111" spans="1:237" s="44" customFormat="1" ht="35.25" customHeight="1" thickBot="1" x14ac:dyDescent="0.25">
      <c r="A111" s="175"/>
      <c r="B111" s="145" t="s">
        <v>137</v>
      </c>
      <c r="C111" s="69" t="s">
        <v>63</v>
      </c>
      <c r="D111" s="69" t="s">
        <v>45</v>
      </c>
      <c r="E111" s="69" t="s">
        <v>342</v>
      </c>
      <c r="F111" s="69" t="s">
        <v>40</v>
      </c>
      <c r="G111" s="69" t="s">
        <v>39</v>
      </c>
      <c r="H111" s="65">
        <f t="shared" si="30"/>
        <v>1659</v>
      </c>
      <c r="I111" s="65">
        <f>K111+M111+O111+Q111+S111+U111+W111+Y111+AA111+AC111+AE111+AG111+AI111+AK111+AM111+AO111+AQ111+AS111+AU111+AW111+AY111+BA111</f>
        <v>1659</v>
      </c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>
        <v>553</v>
      </c>
      <c r="AW111" s="94">
        <v>553</v>
      </c>
      <c r="AX111" s="94">
        <v>553</v>
      </c>
      <c r="AY111" s="94">
        <v>553</v>
      </c>
      <c r="AZ111" s="94">
        <v>553</v>
      </c>
      <c r="BA111" s="94">
        <v>553</v>
      </c>
      <c r="BB111" s="102"/>
      <c r="BC111" s="102"/>
    </row>
    <row r="112" spans="1:237" s="22" customFormat="1" ht="20.25" customHeight="1" thickBot="1" x14ac:dyDescent="0.25">
      <c r="A112" s="31" t="s">
        <v>161</v>
      </c>
      <c r="B112" s="32"/>
      <c r="C112" s="32"/>
      <c r="D112" s="32"/>
      <c r="E112" s="32"/>
      <c r="F112" s="32"/>
      <c r="G112" s="32"/>
      <c r="H112" s="33">
        <f>H54+H53+H51+H29+H28+H27+H24+H23+H21+H14+H13+H65+H68+H75+H79+H80+H93+H94+H97+H98+H101+H106+H105+H52+H22+H44+H109+H20+H90+H107+H111+H110+H108+1.382</f>
        <v>4036618.06</v>
      </c>
      <c r="I112" s="33">
        <f>I54+I53+I51+I29+I28+I27+I24+I23+I21+I14+I13+I65+I68+I75+I79+I80+I93+I94+I97+I98+I101+I106+I105+I52+I22+I44+I109+I20+I90+I107+I111+I110+I108</f>
        <v>3918619</v>
      </c>
      <c r="J112" s="33">
        <f t="shared" ref="J112:AZ112" si="31">J54+J53+J51+J29+J28+J27+J24+J23+J21+J14+J13+J65+J68+J75+J79+J80+J93+J94+J97+J98+J101+J106+J105+J52+J22+J44+J109+J20+J90+J107+J111+J110+J108</f>
        <v>81653.679999999993</v>
      </c>
      <c r="K112" s="33">
        <f>K54+K53+K51+K29+K28+K27+K24+K23+K21+K14+K13+K65+K68+K75+K79+K80+K93+K94+K97+K98+K101+K106+K105+K52+K22+K44+K109+K20+K90+K107+K111+K110+K108</f>
        <v>78096</v>
      </c>
      <c r="L112" s="33">
        <f t="shared" si="31"/>
        <v>982912.18</v>
      </c>
      <c r="M112" s="33">
        <f t="shared" si="31"/>
        <v>954552</v>
      </c>
      <c r="N112" s="33">
        <f t="shared" si="31"/>
        <v>18362.75</v>
      </c>
      <c r="O112" s="33">
        <f t="shared" si="31"/>
        <v>17871</v>
      </c>
      <c r="P112" s="33">
        <f t="shared" si="31"/>
        <v>71181.11</v>
      </c>
      <c r="Q112" s="33">
        <f t="shared" si="31"/>
        <v>66863.5</v>
      </c>
      <c r="R112" s="33">
        <f t="shared" si="31"/>
        <v>78937.25</v>
      </c>
      <c r="S112" s="33">
        <f t="shared" si="31"/>
        <v>76815</v>
      </c>
      <c r="T112" s="33">
        <f t="shared" si="31"/>
        <v>43678.14</v>
      </c>
      <c r="U112" s="33">
        <f t="shared" si="31"/>
        <v>42405</v>
      </c>
      <c r="V112" s="33">
        <f t="shared" si="31"/>
        <v>105935.41</v>
      </c>
      <c r="W112" s="33">
        <f t="shared" si="31"/>
        <v>105056</v>
      </c>
      <c r="X112" s="33">
        <f t="shared" si="31"/>
        <v>56596.45</v>
      </c>
      <c r="Y112" s="33">
        <f t="shared" si="31"/>
        <v>56046</v>
      </c>
      <c r="Z112" s="33">
        <f t="shared" si="31"/>
        <v>170944.51</v>
      </c>
      <c r="AA112" s="33">
        <f t="shared" si="31"/>
        <v>169638</v>
      </c>
      <c r="AB112" s="33">
        <f t="shared" si="31"/>
        <v>18570.91</v>
      </c>
      <c r="AC112" s="33">
        <f t="shared" si="31"/>
        <v>18572</v>
      </c>
      <c r="AD112" s="33">
        <f t="shared" si="31"/>
        <v>146038.41</v>
      </c>
      <c r="AE112" s="33">
        <f t="shared" si="31"/>
        <v>143909</v>
      </c>
      <c r="AF112" s="33">
        <f t="shared" si="31"/>
        <v>108550.05</v>
      </c>
      <c r="AG112" s="33">
        <f t="shared" si="31"/>
        <v>97905</v>
      </c>
      <c r="AH112" s="33">
        <f t="shared" si="31"/>
        <v>22590.43</v>
      </c>
      <c r="AI112" s="33">
        <f t="shared" si="31"/>
        <v>22590</v>
      </c>
      <c r="AJ112" s="33">
        <f t="shared" si="31"/>
        <v>24645.65</v>
      </c>
      <c r="AK112" s="33">
        <f t="shared" si="31"/>
        <v>23047</v>
      </c>
      <c r="AL112" s="33">
        <f t="shared" si="31"/>
        <v>122347.53</v>
      </c>
      <c r="AM112" s="33">
        <f t="shared" si="31"/>
        <v>121008</v>
      </c>
      <c r="AN112" s="33">
        <f t="shared" si="31"/>
        <v>70753.990000000005</v>
      </c>
      <c r="AO112" s="33">
        <f t="shared" si="31"/>
        <v>61121</v>
      </c>
      <c r="AP112" s="33">
        <f t="shared" si="31"/>
        <v>50386.25</v>
      </c>
      <c r="AQ112" s="33">
        <f t="shared" si="31"/>
        <v>50386</v>
      </c>
      <c r="AR112" s="33">
        <f t="shared" si="31"/>
        <v>266195.18</v>
      </c>
      <c r="AS112" s="33">
        <f t="shared" si="31"/>
        <v>263295</v>
      </c>
      <c r="AT112" s="33">
        <f t="shared" si="31"/>
        <v>39108.1</v>
      </c>
      <c r="AU112" s="33">
        <f t="shared" si="31"/>
        <v>36607.5</v>
      </c>
      <c r="AV112" s="33">
        <f t="shared" si="31"/>
        <v>1329663.71</v>
      </c>
      <c r="AW112" s="33">
        <f t="shared" si="31"/>
        <v>1290641</v>
      </c>
      <c r="AX112" s="33">
        <f t="shared" si="31"/>
        <v>136486.44</v>
      </c>
      <c r="AY112" s="33">
        <f t="shared" si="31"/>
        <v>135096</v>
      </c>
      <c r="AZ112" s="33">
        <f t="shared" si="31"/>
        <v>91078.55</v>
      </c>
      <c r="BA112" s="33">
        <f>BA54+BA53+BA51+BA29+BA28+BA27+BA24+BA23+BA21+BA14+BA13+BA65+BA68+BA75+BA79+BA80+BA93+BA94+BA97+BA98+BA101+BA106+BA105+BA52+BA22+BA44+BA109+BA20+BA90+BA107+BA111+BA110+BA108</f>
        <v>87099</v>
      </c>
      <c r="BB112" s="111"/>
      <c r="BC112" s="111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</row>
    <row r="113" spans="1:237" s="43" customFormat="1" ht="48" customHeight="1" x14ac:dyDescent="0.2">
      <c r="A113" s="146" t="s">
        <v>233</v>
      </c>
      <c r="B113" s="80" t="s">
        <v>131</v>
      </c>
      <c r="C113" s="80" t="s">
        <v>126</v>
      </c>
      <c r="D113" s="80" t="s">
        <v>46</v>
      </c>
      <c r="E113" s="80" t="s">
        <v>128</v>
      </c>
      <c r="F113" s="80" t="s">
        <v>41</v>
      </c>
      <c r="G113" s="80" t="s">
        <v>39</v>
      </c>
      <c r="H113" s="166">
        <f t="shared" ref="H113:I116" si="32">J113+L113+N113+P113+R113+T113+V113+X113+Z113+AB113+AD113+AF113+AH113+AJ113+AL113+AN113+AP113+AR113+AT113+AV113+AX113+AZ113</f>
        <v>690533</v>
      </c>
      <c r="I113" s="166">
        <f t="shared" si="32"/>
        <v>690533</v>
      </c>
      <c r="J113" s="95">
        <v>48545</v>
      </c>
      <c r="K113" s="95">
        <v>48545</v>
      </c>
      <c r="L113" s="95">
        <v>58366</v>
      </c>
      <c r="M113" s="95">
        <v>58366</v>
      </c>
      <c r="N113" s="95">
        <v>20349</v>
      </c>
      <c r="O113" s="95">
        <v>20349</v>
      </c>
      <c r="P113" s="95">
        <v>45787</v>
      </c>
      <c r="Q113" s="95">
        <v>45787</v>
      </c>
      <c r="R113" s="95">
        <v>25529</v>
      </c>
      <c r="S113" s="95">
        <v>25529</v>
      </c>
      <c r="T113" s="95">
        <v>24483</v>
      </c>
      <c r="U113" s="95">
        <v>24483</v>
      </c>
      <c r="V113" s="95">
        <v>32727</v>
      </c>
      <c r="W113" s="95">
        <v>32727</v>
      </c>
      <c r="X113" s="95">
        <v>36016</v>
      </c>
      <c r="Y113" s="95">
        <v>36016</v>
      </c>
      <c r="Z113" s="95">
        <v>41015</v>
      </c>
      <c r="AA113" s="95">
        <v>41015</v>
      </c>
      <c r="AB113" s="95">
        <v>22988</v>
      </c>
      <c r="AC113" s="95">
        <v>22988</v>
      </c>
      <c r="AD113" s="95">
        <v>55557</v>
      </c>
      <c r="AE113" s="95">
        <v>55557</v>
      </c>
      <c r="AF113" s="95">
        <v>17286</v>
      </c>
      <c r="AG113" s="95">
        <v>17286</v>
      </c>
      <c r="AH113" s="95">
        <v>49761</v>
      </c>
      <c r="AI113" s="95">
        <v>49761</v>
      </c>
      <c r="AJ113" s="95">
        <v>41544</v>
      </c>
      <c r="AK113" s="95">
        <v>41544</v>
      </c>
      <c r="AL113" s="95">
        <v>28378</v>
      </c>
      <c r="AM113" s="95">
        <v>28378</v>
      </c>
      <c r="AN113" s="95">
        <v>27146</v>
      </c>
      <c r="AO113" s="95">
        <v>27146</v>
      </c>
      <c r="AP113" s="95">
        <v>34741</v>
      </c>
      <c r="AQ113" s="95">
        <v>34741</v>
      </c>
      <c r="AR113" s="95">
        <v>40181</v>
      </c>
      <c r="AS113" s="95">
        <v>40181</v>
      </c>
      <c r="AT113" s="95">
        <v>40134</v>
      </c>
      <c r="AU113" s="95">
        <v>40134</v>
      </c>
      <c r="AV113" s="95"/>
      <c r="AW113" s="95"/>
      <c r="AX113" s="95"/>
      <c r="AY113" s="95"/>
      <c r="AZ113" s="95"/>
      <c r="BA113" s="95"/>
      <c r="BB113" s="102"/>
      <c r="BC113" s="10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</row>
    <row r="114" spans="1:237" s="43" customFormat="1" ht="49.5" customHeight="1" x14ac:dyDescent="0.2">
      <c r="A114" s="119" t="s">
        <v>255</v>
      </c>
      <c r="B114" s="69" t="s">
        <v>141</v>
      </c>
      <c r="C114" s="69" t="s">
        <v>60</v>
      </c>
      <c r="D114" s="69" t="s">
        <v>49</v>
      </c>
      <c r="E114" s="69" t="s">
        <v>62</v>
      </c>
      <c r="F114" s="69" t="s">
        <v>41</v>
      </c>
      <c r="G114" s="69" t="s">
        <v>39</v>
      </c>
      <c r="H114" s="166">
        <f t="shared" si="32"/>
        <v>10746</v>
      </c>
      <c r="I114" s="166">
        <f t="shared" si="32"/>
        <v>9861</v>
      </c>
      <c r="J114" s="71">
        <v>723</v>
      </c>
      <c r="K114" s="71">
        <v>723</v>
      </c>
      <c r="L114" s="71">
        <v>569</v>
      </c>
      <c r="M114" s="71">
        <v>569</v>
      </c>
      <c r="N114" s="71">
        <v>82</v>
      </c>
      <c r="O114" s="71">
        <v>25</v>
      </c>
      <c r="P114" s="71">
        <v>956</v>
      </c>
      <c r="Q114" s="71">
        <v>956</v>
      </c>
      <c r="R114" s="71">
        <v>86</v>
      </c>
      <c r="S114" s="71">
        <v>86</v>
      </c>
      <c r="T114" s="71">
        <v>280</v>
      </c>
      <c r="U114" s="71">
        <v>280</v>
      </c>
      <c r="V114" s="71">
        <v>382</v>
      </c>
      <c r="W114" s="71">
        <v>382</v>
      </c>
      <c r="X114" s="71">
        <v>360</v>
      </c>
      <c r="Y114" s="71">
        <v>338</v>
      </c>
      <c r="Z114" s="71">
        <v>365</v>
      </c>
      <c r="AA114" s="71">
        <v>344</v>
      </c>
      <c r="AB114" s="71">
        <v>192</v>
      </c>
      <c r="AC114" s="71">
        <v>177</v>
      </c>
      <c r="AD114" s="71">
        <v>528</v>
      </c>
      <c r="AE114" s="71">
        <v>376</v>
      </c>
      <c r="AF114" s="71">
        <v>57</v>
      </c>
      <c r="AG114" s="71">
        <v>47</v>
      </c>
      <c r="AH114" s="71">
        <v>452</v>
      </c>
      <c r="AI114" s="71">
        <v>441</v>
      </c>
      <c r="AJ114" s="71">
        <v>358</v>
      </c>
      <c r="AK114" s="71">
        <v>358</v>
      </c>
      <c r="AL114" s="71">
        <v>545</v>
      </c>
      <c r="AM114" s="71">
        <v>213</v>
      </c>
      <c r="AN114" s="71">
        <v>716</v>
      </c>
      <c r="AO114" s="71">
        <v>716</v>
      </c>
      <c r="AP114" s="71">
        <v>397</v>
      </c>
      <c r="AQ114" s="71">
        <v>397</v>
      </c>
      <c r="AR114" s="71">
        <v>473</v>
      </c>
      <c r="AS114" s="71">
        <v>466</v>
      </c>
      <c r="AT114" s="71">
        <v>356</v>
      </c>
      <c r="AU114" s="71">
        <v>356</v>
      </c>
      <c r="AV114" s="71">
        <v>1529</v>
      </c>
      <c r="AW114" s="71">
        <v>1529</v>
      </c>
      <c r="AX114" s="71">
        <v>719</v>
      </c>
      <c r="AY114" s="71">
        <v>473</v>
      </c>
      <c r="AZ114" s="71">
        <v>621</v>
      </c>
      <c r="BA114" s="71">
        <v>609</v>
      </c>
      <c r="BB114" s="102"/>
      <c r="BC114" s="10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</row>
    <row r="115" spans="1:237" s="43" customFormat="1" ht="39" customHeight="1" x14ac:dyDescent="0.2">
      <c r="A115" s="119" t="s">
        <v>139</v>
      </c>
      <c r="B115" s="69" t="s">
        <v>133</v>
      </c>
      <c r="C115" s="69" t="s">
        <v>35</v>
      </c>
      <c r="D115" s="69" t="s">
        <v>36</v>
      </c>
      <c r="E115" s="69" t="s">
        <v>164</v>
      </c>
      <c r="F115" s="69" t="s">
        <v>41</v>
      </c>
      <c r="G115" s="69" t="s">
        <v>39</v>
      </c>
      <c r="H115" s="166">
        <f t="shared" si="32"/>
        <v>8741</v>
      </c>
      <c r="I115" s="166">
        <f t="shared" si="32"/>
        <v>7050</v>
      </c>
      <c r="J115" s="71">
        <v>336</v>
      </c>
      <c r="K115" s="71">
        <v>336</v>
      </c>
      <c r="L115" s="71">
        <v>336</v>
      </c>
      <c r="M115" s="71">
        <v>336</v>
      </c>
      <c r="N115" s="71">
        <v>336</v>
      </c>
      <c r="O115" s="71">
        <v>336</v>
      </c>
      <c r="P115" s="71">
        <v>336</v>
      </c>
      <c r="Q115" s="71">
        <v>302</v>
      </c>
      <c r="R115" s="71">
        <v>336</v>
      </c>
      <c r="S115" s="71">
        <v>279</v>
      </c>
      <c r="T115" s="71">
        <v>336</v>
      </c>
      <c r="U115" s="71">
        <v>298</v>
      </c>
      <c r="V115" s="71">
        <v>336</v>
      </c>
      <c r="W115" s="71">
        <v>336</v>
      </c>
      <c r="X115" s="71">
        <v>336</v>
      </c>
      <c r="Y115" s="71">
        <v>336</v>
      </c>
      <c r="Z115" s="71">
        <v>673</v>
      </c>
      <c r="AA115" s="71">
        <v>422</v>
      </c>
      <c r="AB115" s="71">
        <v>336</v>
      </c>
      <c r="AC115" s="71">
        <v>294</v>
      </c>
      <c r="AD115" s="71">
        <v>673</v>
      </c>
      <c r="AE115" s="71">
        <v>413</v>
      </c>
      <c r="AF115" s="71">
        <v>336</v>
      </c>
      <c r="AG115" s="71">
        <v>297</v>
      </c>
      <c r="AH115" s="71">
        <v>673</v>
      </c>
      <c r="AI115" s="71">
        <v>420</v>
      </c>
      <c r="AJ115" s="71">
        <v>336</v>
      </c>
      <c r="AK115" s="71">
        <v>336</v>
      </c>
      <c r="AL115" s="71">
        <v>336</v>
      </c>
      <c r="AM115" s="71">
        <v>248</v>
      </c>
      <c r="AN115" s="71">
        <v>673</v>
      </c>
      <c r="AO115" s="71">
        <v>399</v>
      </c>
      <c r="AP115" s="71">
        <v>673</v>
      </c>
      <c r="AQ115" s="71">
        <v>357</v>
      </c>
      <c r="AR115" s="71">
        <v>336</v>
      </c>
      <c r="AS115" s="71">
        <v>336</v>
      </c>
      <c r="AT115" s="71">
        <v>336</v>
      </c>
      <c r="AU115" s="71">
        <v>336</v>
      </c>
      <c r="AV115" s="71">
        <v>0</v>
      </c>
      <c r="AW115" s="71"/>
      <c r="AX115" s="71">
        <v>336</v>
      </c>
      <c r="AY115" s="71">
        <v>336</v>
      </c>
      <c r="AZ115" s="71">
        <v>336</v>
      </c>
      <c r="BA115" s="71">
        <v>297</v>
      </c>
      <c r="BB115" s="102"/>
      <c r="BC115" s="10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</row>
    <row r="116" spans="1:237" s="43" customFormat="1" ht="39.75" customHeight="1" x14ac:dyDescent="0.2">
      <c r="A116" s="119" t="s">
        <v>256</v>
      </c>
      <c r="B116" s="69" t="s">
        <v>136</v>
      </c>
      <c r="C116" s="69" t="s">
        <v>75</v>
      </c>
      <c r="D116" s="69" t="s">
        <v>60</v>
      </c>
      <c r="E116" s="69" t="s">
        <v>123</v>
      </c>
      <c r="F116" s="69" t="s">
        <v>41</v>
      </c>
      <c r="G116" s="74" t="s">
        <v>39</v>
      </c>
      <c r="H116" s="166">
        <f t="shared" si="32"/>
        <v>60</v>
      </c>
      <c r="I116" s="166">
        <f t="shared" si="32"/>
        <v>59</v>
      </c>
      <c r="J116" s="71">
        <v>2.8</v>
      </c>
      <c r="K116" s="71">
        <v>3</v>
      </c>
      <c r="L116" s="71">
        <v>9.3000000000000007</v>
      </c>
      <c r="M116" s="71">
        <v>9</v>
      </c>
      <c r="N116" s="71">
        <v>1.3</v>
      </c>
      <c r="O116" s="71">
        <v>1</v>
      </c>
      <c r="P116" s="71">
        <v>2.8</v>
      </c>
      <c r="Q116" s="71">
        <v>3</v>
      </c>
      <c r="R116" s="71">
        <v>1.3</v>
      </c>
      <c r="S116" s="71">
        <v>1</v>
      </c>
      <c r="T116" s="71">
        <v>2</v>
      </c>
      <c r="U116" s="71">
        <v>2</v>
      </c>
      <c r="V116" s="71">
        <v>0.8</v>
      </c>
      <c r="W116" s="71">
        <v>1</v>
      </c>
      <c r="X116" s="71">
        <v>1.3</v>
      </c>
      <c r="Y116" s="71">
        <v>1</v>
      </c>
      <c r="Z116" s="71">
        <v>1.7</v>
      </c>
      <c r="AA116" s="71">
        <v>2</v>
      </c>
      <c r="AB116" s="71">
        <v>1.1000000000000001</v>
      </c>
      <c r="AC116" s="71">
        <v>1</v>
      </c>
      <c r="AD116" s="71">
        <v>2.2000000000000002</v>
      </c>
      <c r="AE116" s="71">
        <v>2</v>
      </c>
      <c r="AF116" s="71">
        <v>0.9</v>
      </c>
      <c r="AG116" s="71">
        <v>1</v>
      </c>
      <c r="AH116" s="71">
        <v>2.4</v>
      </c>
      <c r="AI116" s="71">
        <v>2</v>
      </c>
      <c r="AJ116" s="71">
        <v>1.2</v>
      </c>
      <c r="AK116" s="71">
        <v>1</v>
      </c>
      <c r="AL116" s="71">
        <v>0.7</v>
      </c>
      <c r="AM116" s="71">
        <v>1</v>
      </c>
      <c r="AN116" s="71">
        <v>0.7</v>
      </c>
      <c r="AO116" s="71">
        <v>1</v>
      </c>
      <c r="AP116" s="71">
        <v>7.1</v>
      </c>
      <c r="AQ116" s="71">
        <v>7</v>
      </c>
      <c r="AR116" s="71">
        <v>2.2000000000000002</v>
      </c>
      <c r="AS116" s="71">
        <v>2</v>
      </c>
      <c r="AT116" s="71">
        <v>3.4</v>
      </c>
      <c r="AU116" s="71">
        <v>3</v>
      </c>
      <c r="AV116" s="71">
        <v>7.8</v>
      </c>
      <c r="AW116" s="71">
        <v>8</v>
      </c>
      <c r="AX116" s="71">
        <v>4.2</v>
      </c>
      <c r="AY116" s="71">
        <v>4</v>
      </c>
      <c r="AZ116" s="71">
        <v>2.8</v>
      </c>
      <c r="BA116" s="71">
        <v>3</v>
      </c>
      <c r="BB116" s="102"/>
      <c r="BC116" s="10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</row>
    <row r="117" spans="1:237" s="43" customFormat="1" ht="42" customHeight="1" x14ac:dyDescent="0.2">
      <c r="A117" s="67" t="s">
        <v>257</v>
      </c>
      <c r="B117" s="69" t="s">
        <v>136</v>
      </c>
      <c r="C117" s="69" t="s">
        <v>75</v>
      </c>
      <c r="D117" s="69" t="s">
        <v>60</v>
      </c>
      <c r="E117" s="69" t="s">
        <v>109</v>
      </c>
      <c r="F117" s="69" t="s">
        <v>41</v>
      </c>
      <c r="G117" s="74" t="s">
        <v>39</v>
      </c>
      <c r="H117" s="166">
        <f>H118+H119</f>
        <v>27278</v>
      </c>
      <c r="I117" s="166">
        <f>I118+I119</f>
        <v>27245</v>
      </c>
      <c r="J117" s="78">
        <f t="shared" ref="J117:BA117" si="33">J118+J119</f>
        <v>1279</v>
      </c>
      <c r="K117" s="78">
        <f t="shared" si="33"/>
        <v>1279</v>
      </c>
      <c r="L117" s="78">
        <f t="shared" si="33"/>
        <v>1129</v>
      </c>
      <c r="M117" s="78">
        <f t="shared" si="33"/>
        <v>1129</v>
      </c>
      <c r="N117" s="78">
        <f t="shared" si="33"/>
        <v>745</v>
      </c>
      <c r="O117" s="78">
        <f t="shared" si="33"/>
        <v>745</v>
      </c>
      <c r="P117" s="78">
        <f t="shared" si="33"/>
        <v>949</v>
      </c>
      <c r="Q117" s="78">
        <f t="shared" si="33"/>
        <v>949</v>
      </c>
      <c r="R117" s="78">
        <f t="shared" si="33"/>
        <v>745</v>
      </c>
      <c r="S117" s="78">
        <f t="shared" si="33"/>
        <v>745</v>
      </c>
      <c r="T117" s="78">
        <f t="shared" si="33"/>
        <v>1021</v>
      </c>
      <c r="U117" s="78">
        <f t="shared" si="33"/>
        <v>1021</v>
      </c>
      <c r="V117" s="78">
        <f t="shared" si="33"/>
        <v>745</v>
      </c>
      <c r="W117" s="78">
        <f t="shared" si="33"/>
        <v>745</v>
      </c>
      <c r="X117" s="78">
        <f t="shared" si="33"/>
        <v>745</v>
      </c>
      <c r="Y117" s="78">
        <f t="shared" si="33"/>
        <v>745</v>
      </c>
      <c r="Z117" s="78">
        <f t="shared" si="33"/>
        <v>745</v>
      </c>
      <c r="AA117" s="78">
        <f t="shared" si="33"/>
        <v>745</v>
      </c>
      <c r="AB117" s="78">
        <f t="shared" si="33"/>
        <v>745</v>
      </c>
      <c r="AC117" s="78">
        <f t="shared" si="33"/>
        <v>712</v>
      </c>
      <c r="AD117" s="78">
        <f t="shared" si="33"/>
        <v>745</v>
      </c>
      <c r="AE117" s="78">
        <f t="shared" si="33"/>
        <v>745</v>
      </c>
      <c r="AF117" s="78">
        <f t="shared" si="33"/>
        <v>745</v>
      </c>
      <c r="AG117" s="78">
        <f t="shared" si="33"/>
        <v>745</v>
      </c>
      <c r="AH117" s="78">
        <f t="shared" si="33"/>
        <v>949</v>
      </c>
      <c r="AI117" s="78">
        <f t="shared" si="33"/>
        <v>949</v>
      </c>
      <c r="AJ117" s="78">
        <f t="shared" si="33"/>
        <v>745</v>
      </c>
      <c r="AK117" s="78">
        <f t="shared" si="33"/>
        <v>745</v>
      </c>
      <c r="AL117" s="78">
        <f t="shared" si="33"/>
        <v>745</v>
      </c>
      <c r="AM117" s="78">
        <f t="shared" si="33"/>
        <v>745</v>
      </c>
      <c r="AN117" s="78">
        <f t="shared" si="33"/>
        <v>745</v>
      </c>
      <c r="AO117" s="78">
        <f t="shared" si="33"/>
        <v>745</v>
      </c>
      <c r="AP117" s="78">
        <f t="shared" si="33"/>
        <v>1162</v>
      </c>
      <c r="AQ117" s="78">
        <f t="shared" si="33"/>
        <v>1162</v>
      </c>
      <c r="AR117" s="78">
        <f t="shared" si="33"/>
        <v>1162</v>
      </c>
      <c r="AS117" s="78">
        <f t="shared" si="33"/>
        <v>1162</v>
      </c>
      <c r="AT117" s="78">
        <f t="shared" si="33"/>
        <v>949</v>
      </c>
      <c r="AU117" s="78">
        <f t="shared" si="33"/>
        <v>949</v>
      </c>
      <c r="AV117" s="78">
        <f t="shared" si="33"/>
        <v>4862</v>
      </c>
      <c r="AW117" s="78">
        <f t="shared" si="33"/>
        <v>4862</v>
      </c>
      <c r="AX117" s="78">
        <f t="shared" si="33"/>
        <v>2508</v>
      </c>
      <c r="AY117" s="78">
        <f t="shared" si="33"/>
        <v>2508</v>
      </c>
      <c r="AZ117" s="78">
        <f t="shared" si="33"/>
        <v>3113</v>
      </c>
      <c r="BA117" s="78">
        <f t="shared" si="33"/>
        <v>3113</v>
      </c>
      <c r="BB117" s="102"/>
      <c r="BC117" s="10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</row>
    <row r="118" spans="1:237" s="51" customFormat="1" ht="42.75" customHeight="1" x14ac:dyDescent="0.2">
      <c r="A118" s="72" t="s">
        <v>234</v>
      </c>
      <c r="B118" s="74" t="s">
        <v>136</v>
      </c>
      <c r="C118" s="74" t="s">
        <v>75</v>
      </c>
      <c r="D118" s="74" t="s">
        <v>60</v>
      </c>
      <c r="E118" s="74" t="s">
        <v>120</v>
      </c>
      <c r="F118" s="74" t="s">
        <v>41</v>
      </c>
      <c r="G118" s="74" t="s">
        <v>39</v>
      </c>
      <c r="H118" s="166">
        <f t="shared" ref="H118:I123" si="34">J118+L118+N118+P118+R118+T118+V118+X118+Z118+AB118+AD118+AF118+AH118+AJ118+AL118+AN118+AP118+AR118+AT118+AV118+AX118+AZ118</f>
        <v>16142</v>
      </c>
      <c r="I118" s="166">
        <f t="shared" si="34"/>
        <v>16142</v>
      </c>
      <c r="J118" s="75">
        <v>879</v>
      </c>
      <c r="K118" s="75">
        <v>879</v>
      </c>
      <c r="L118" s="75">
        <v>345</v>
      </c>
      <c r="M118" s="75">
        <v>345</v>
      </c>
      <c r="N118" s="75">
        <v>345</v>
      </c>
      <c r="O118" s="75">
        <v>345</v>
      </c>
      <c r="P118" s="75">
        <v>549</v>
      </c>
      <c r="Q118" s="75">
        <v>549</v>
      </c>
      <c r="R118" s="75">
        <v>345</v>
      </c>
      <c r="S118" s="75">
        <v>345</v>
      </c>
      <c r="T118" s="75">
        <v>621</v>
      </c>
      <c r="U118" s="75">
        <v>621</v>
      </c>
      <c r="V118" s="75">
        <v>345</v>
      </c>
      <c r="W118" s="75">
        <v>345</v>
      </c>
      <c r="X118" s="75">
        <v>345</v>
      </c>
      <c r="Y118" s="75">
        <v>345</v>
      </c>
      <c r="Z118" s="75">
        <v>345</v>
      </c>
      <c r="AA118" s="75">
        <v>345</v>
      </c>
      <c r="AB118" s="75">
        <v>345</v>
      </c>
      <c r="AC118" s="75">
        <v>345</v>
      </c>
      <c r="AD118" s="75">
        <v>345</v>
      </c>
      <c r="AE118" s="75">
        <v>345</v>
      </c>
      <c r="AF118" s="75">
        <v>345</v>
      </c>
      <c r="AG118" s="75">
        <v>345</v>
      </c>
      <c r="AH118" s="75">
        <v>549</v>
      </c>
      <c r="AI118" s="75">
        <v>549</v>
      </c>
      <c r="AJ118" s="75">
        <v>345</v>
      </c>
      <c r="AK118" s="75">
        <v>345</v>
      </c>
      <c r="AL118" s="75">
        <v>345</v>
      </c>
      <c r="AM118" s="75">
        <v>345</v>
      </c>
      <c r="AN118" s="75">
        <v>345</v>
      </c>
      <c r="AO118" s="75">
        <v>345</v>
      </c>
      <c r="AP118" s="75">
        <v>762</v>
      </c>
      <c r="AQ118" s="75">
        <v>762</v>
      </c>
      <c r="AR118" s="75">
        <v>762</v>
      </c>
      <c r="AS118" s="75">
        <v>762</v>
      </c>
      <c r="AT118" s="75">
        <v>549</v>
      </c>
      <c r="AU118" s="75">
        <v>549</v>
      </c>
      <c r="AV118" s="75">
        <v>3678</v>
      </c>
      <c r="AW118" s="75">
        <v>3678</v>
      </c>
      <c r="AX118" s="75">
        <v>1724</v>
      </c>
      <c r="AY118" s="75">
        <v>1724</v>
      </c>
      <c r="AZ118" s="75">
        <v>1929</v>
      </c>
      <c r="BA118" s="75">
        <v>1929</v>
      </c>
      <c r="BB118" s="104"/>
      <c r="BC118" s="104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</row>
    <row r="119" spans="1:237" s="51" customFormat="1" ht="31.5" customHeight="1" x14ac:dyDescent="0.2">
      <c r="A119" s="72" t="s">
        <v>235</v>
      </c>
      <c r="B119" s="74" t="s">
        <v>136</v>
      </c>
      <c r="C119" s="74" t="s">
        <v>75</v>
      </c>
      <c r="D119" s="74" t="s">
        <v>60</v>
      </c>
      <c r="E119" s="74" t="s">
        <v>121</v>
      </c>
      <c r="F119" s="74" t="s">
        <v>41</v>
      </c>
      <c r="G119" s="74" t="s">
        <v>39</v>
      </c>
      <c r="H119" s="166">
        <f t="shared" si="34"/>
        <v>11136</v>
      </c>
      <c r="I119" s="166">
        <f t="shared" si="34"/>
        <v>11103</v>
      </c>
      <c r="J119" s="75">
        <v>400</v>
      </c>
      <c r="K119" s="75">
        <v>400</v>
      </c>
      <c r="L119" s="75">
        <v>784</v>
      </c>
      <c r="M119" s="75">
        <v>784</v>
      </c>
      <c r="N119" s="75">
        <v>400</v>
      </c>
      <c r="O119" s="75">
        <v>400</v>
      </c>
      <c r="P119" s="75">
        <v>400</v>
      </c>
      <c r="Q119" s="75">
        <v>400</v>
      </c>
      <c r="R119" s="75">
        <v>400</v>
      </c>
      <c r="S119" s="75">
        <v>400</v>
      </c>
      <c r="T119" s="75">
        <v>400</v>
      </c>
      <c r="U119" s="75">
        <v>400</v>
      </c>
      <c r="V119" s="75">
        <v>400</v>
      </c>
      <c r="W119" s="75">
        <v>400</v>
      </c>
      <c r="X119" s="75">
        <v>400</v>
      </c>
      <c r="Y119" s="75">
        <v>400</v>
      </c>
      <c r="Z119" s="75">
        <v>400</v>
      </c>
      <c r="AA119" s="75">
        <v>400</v>
      </c>
      <c r="AB119" s="75">
        <v>400</v>
      </c>
      <c r="AC119" s="75">
        <v>367</v>
      </c>
      <c r="AD119" s="75">
        <v>400</v>
      </c>
      <c r="AE119" s="75">
        <v>400</v>
      </c>
      <c r="AF119" s="75">
        <v>400</v>
      </c>
      <c r="AG119" s="75">
        <v>400</v>
      </c>
      <c r="AH119" s="75">
        <v>400</v>
      </c>
      <c r="AI119" s="75">
        <v>400</v>
      </c>
      <c r="AJ119" s="75">
        <v>400</v>
      </c>
      <c r="AK119" s="75">
        <v>400</v>
      </c>
      <c r="AL119" s="75">
        <v>400</v>
      </c>
      <c r="AM119" s="75">
        <v>400</v>
      </c>
      <c r="AN119" s="75">
        <v>400</v>
      </c>
      <c r="AO119" s="75">
        <v>400</v>
      </c>
      <c r="AP119" s="75">
        <v>400</v>
      </c>
      <c r="AQ119" s="75">
        <v>400</v>
      </c>
      <c r="AR119" s="75">
        <v>400</v>
      </c>
      <c r="AS119" s="75">
        <v>400</v>
      </c>
      <c r="AT119" s="75">
        <v>400</v>
      </c>
      <c r="AU119" s="75">
        <v>400</v>
      </c>
      <c r="AV119" s="75">
        <v>1184</v>
      </c>
      <c r="AW119" s="75">
        <v>1184</v>
      </c>
      <c r="AX119" s="75">
        <v>784</v>
      </c>
      <c r="AY119" s="75">
        <v>784</v>
      </c>
      <c r="AZ119" s="75">
        <v>1184</v>
      </c>
      <c r="BA119" s="75">
        <v>1184</v>
      </c>
      <c r="BB119" s="104"/>
      <c r="BC119" s="104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</row>
    <row r="120" spans="1:237" s="43" customFormat="1" ht="57.75" customHeight="1" x14ac:dyDescent="0.2">
      <c r="A120" s="67" t="s">
        <v>258</v>
      </c>
      <c r="B120" s="69" t="s">
        <v>140</v>
      </c>
      <c r="C120" s="69" t="s">
        <v>35</v>
      </c>
      <c r="D120" s="69" t="s">
        <v>36</v>
      </c>
      <c r="E120" s="69" t="s">
        <v>37</v>
      </c>
      <c r="F120" s="69" t="s">
        <v>41</v>
      </c>
      <c r="G120" s="74" t="s">
        <v>39</v>
      </c>
      <c r="H120" s="168">
        <f t="shared" si="34"/>
        <v>18062</v>
      </c>
      <c r="I120" s="168">
        <f t="shared" si="34"/>
        <v>17789</v>
      </c>
      <c r="J120" s="71">
        <v>906</v>
      </c>
      <c r="K120" s="71">
        <v>906</v>
      </c>
      <c r="L120" s="71">
        <v>1400</v>
      </c>
      <c r="M120" s="71">
        <v>1400</v>
      </c>
      <c r="N120" s="71">
        <v>439</v>
      </c>
      <c r="O120" s="71">
        <v>439</v>
      </c>
      <c r="P120" s="71">
        <v>882</v>
      </c>
      <c r="Q120" s="71">
        <v>882</v>
      </c>
      <c r="R120" s="71">
        <v>390</v>
      </c>
      <c r="S120" s="71">
        <v>390</v>
      </c>
      <c r="T120" s="71">
        <v>562</v>
      </c>
      <c r="U120" s="71">
        <v>435</v>
      </c>
      <c r="V120" s="71">
        <v>501</v>
      </c>
      <c r="W120" s="71">
        <v>501</v>
      </c>
      <c r="X120" s="71">
        <v>452</v>
      </c>
      <c r="Y120" s="71">
        <v>452</v>
      </c>
      <c r="Z120" s="71">
        <v>651</v>
      </c>
      <c r="AA120" s="71">
        <v>651</v>
      </c>
      <c r="AB120" s="71">
        <v>357</v>
      </c>
      <c r="AC120" s="71">
        <v>351</v>
      </c>
      <c r="AD120" s="71">
        <v>496</v>
      </c>
      <c r="AE120" s="71">
        <v>496</v>
      </c>
      <c r="AF120" s="71">
        <v>504</v>
      </c>
      <c r="AG120" s="71">
        <v>504</v>
      </c>
      <c r="AH120" s="71">
        <v>883</v>
      </c>
      <c r="AI120" s="71">
        <v>831</v>
      </c>
      <c r="AJ120" s="71">
        <v>458</v>
      </c>
      <c r="AK120" s="71">
        <v>458</v>
      </c>
      <c r="AL120" s="71">
        <v>526</v>
      </c>
      <c r="AM120" s="71">
        <v>526</v>
      </c>
      <c r="AN120" s="71">
        <v>466</v>
      </c>
      <c r="AO120" s="71">
        <v>466</v>
      </c>
      <c r="AP120" s="71">
        <v>628</v>
      </c>
      <c r="AQ120" s="71">
        <v>628</v>
      </c>
      <c r="AR120" s="71">
        <v>849</v>
      </c>
      <c r="AS120" s="71">
        <v>849</v>
      </c>
      <c r="AT120" s="71">
        <v>1030</v>
      </c>
      <c r="AU120" s="71">
        <v>1030</v>
      </c>
      <c r="AV120" s="71">
        <v>2543</v>
      </c>
      <c r="AW120" s="71">
        <v>2515</v>
      </c>
      <c r="AX120" s="71">
        <v>1387</v>
      </c>
      <c r="AY120" s="71">
        <v>1387</v>
      </c>
      <c r="AZ120" s="71">
        <v>1752</v>
      </c>
      <c r="BA120" s="71">
        <v>1692</v>
      </c>
      <c r="BB120" s="102"/>
      <c r="BC120" s="10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</row>
    <row r="121" spans="1:237" s="43" customFormat="1" ht="41.25" customHeight="1" x14ac:dyDescent="0.2">
      <c r="A121" s="67" t="s">
        <v>259</v>
      </c>
      <c r="B121" s="69" t="s">
        <v>136</v>
      </c>
      <c r="C121" s="69" t="s">
        <v>75</v>
      </c>
      <c r="D121" s="69" t="s">
        <v>60</v>
      </c>
      <c r="E121" s="69" t="s">
        <v>119</v>
      </c>
      <c r="F121" s="69" t="s">
        <v>41</v>
      </c>
      <c r="G121" s="69" t="s">
        <v>39</v>
      </c>
      <c r="H121" s="168">
        <f t="shared" si="34"/>
        <v>180297</v>
      </c>
      <c r="I121" s="168">
        <f t="shared" si="34"/>
        <v>179139</v>
      </c>
      <c r="J121" s="71">
        <v>11425</v>
      </c>
      <c r="K121" s="71">
        <v>11425</v>
      </c>
      <c r="L121" s="71">
        <v>7555</v>
      </c>
      <c r="M121" s="71">
        <v>7555</v>
      </c>
      <c r="N121" s="71">
        <v>7518</v>
      </c>
      <c r="O121" s="71">
        <v>7518</v>
      </c>
      <c r="P121" s="71">
        <v>11834</v>
      </c>
      <c r="Q121" s="71">
        <v>11834</v>
      </c>
      <c r="R121" s="71">
        <v>5884</v>
      </c>
      <c r="S121" s="71">
        <v>5884</v>
      </c>
      <c r="T121" s="71">
        <v>4246</v>
      </c>
      <c r="U121" s="71">
        <v>4246</v>
      </c>
      <c r="V121" s="71">
        <v>7473</v>
      </c>
      <c r="W121" s="71">
        <v>7473</v>
      </c>
      <c r="X121" s="71">
        <v>7239</v>
      </c>
      <c r="Y121" s="71">
        <v>7239</v>
      </c>
      <c r="Z121" s="71">
        <v>5746</v>
      </c>
      <c r="AA121" s="71">
        <v>5746</v>
      </c>
      <c r="AB121" s="71">
        <v>4289</v>
      </c>
      <c r="AC121" s="71">
        <v>4051</v>
      </c>
      <c r="AD121" s="71">
        <v>5534</v>
      </c>
      <c r="AE121" s="71">
        <v>5534</v>
      </c>
      <c r="AF121" s="71">
        <v>5254</v>
      </c>
      <c r="AG121" s="71">
        <v>5245</v>
      </c>
      <c r="AH121" s="71">
        <v>11209</v>
      </c>
      <c r="AI121" s="71">
        <v>10298</v>
      </c>
      <c r="AJ121" s="71">
        <v>4154</v>
      </c>
      <c r="AK121" s="71">
        <v>4154</v>
      </c>
      <c r="AL121" s="71">
        <v>5512</v>
      </c>
      <c r="AM121" s="71">
        <v>5512</v>
      </c>
      <c r="AN121" s="71">
        <v>3916</v>
      </c>
      <c r="AO121" s="71">
        <v>3916</v>
      </c>
      <c r="AP121" s="71">
        <v>7478</v>
      </c>
      <c r="AQ121" s="71">
        <v>7478</v>
      </c>
      <c r="AR121" s="71">
        <v>12309</v>
      </c>
      <c r="AS121" s="71">
        <v>12309</v>
      </c>
      <c r="AT121" s="71">
        <v>5757</v>
      </c>
      <c r="AU121" s="71">
        <v>5757</v>
      </c>
      <c r="AV121" s="71">
        <v>13129</v>
      </c>
      <c r="AW121" s="71">
        <v>13129</v>
      </c>
      <c r="AX121" s="71">
        <v>10992</v>
      </c>
      <c r="AY121" s="71">
        <v>10992</v>
      </c>
      <c r="AZ121" s="71">
        <v>21844</v>
      </c>
      <c r="BA121" s="71">
        <v>21844</v>
      </c>
      <c r="BB121" s="102"/>
      <c r="BC121" s="10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</row>
    <row r="122" spans="1:237" s="43" customFormat="1" ht="41.25" customHeight="1" x14ac:dyDescent="0.2">
      <c r="A122" s="67" t="s">
        <v>154</v>
      </c>
      <c r="B122" s="69" t="s">
        <v>142</v>
      </c>
      <c r="C122" s="69" t="s">
        <v>36</v>
      </c>
      <c r="D122" s="69" t="s">
        <v>35</v>
      </c>
      <c r="E122" s="69" t="s">
        <v>48</v>
      </c>
      <c r="F122" s="69" t="s">
        <v>41</v>
      </c>
      <c r="G122" s="74" t="s">
        <v>39</v>
      </c>
      <c r="H122" s="168">
        <f t="shared" si="34"/>
        <v>8319</v>
      </c>
      <c r="I122" s="168">
        <f t="shared" si="34"/>
        <v>7931</v>
      </c>
      <c r="J122" s="71">
        <v>341</v>
      </c>
      <c r="K122" s="71">
        <v>341</v>
      </c>
      <c r="L122" s="71">
        <v>341</v>
      </c>
      <c r="M122" s="71">
        <v>341</v>
      </c>
      <c r="N122" s="71">
        <v>341</v>
      </c>
      <c r="O122" s="71">
        <v>341</v>
      </c>
      <c r="P122" s="71">
        <v>341</v>
      </c>
      <c r="Q122" s="71">
        <v>341</v>
      </c>
      <c r="R122" s="71">
        <v>341</v>
      </c>
      <c r="S122" s="71">
        <v>341</v>
      </c>
      <c r="T122" s="71">
        <v>341</v>
      </c>
      <c r="U122" s="71">
        <v>341</v>
      </c>
      <c r="V122" s="71">
        <v>341</v>
      </c>
      <c r="W122" s="71">
        <v>341</v>
      </c>
      <c r="X122" s="71">
        <v>341</v>
      </c>
      <c r="Y122" s="71">
        <v>341</v>
      </c>
      <c r="Z122" s="71">
        <v>341</v>
      </c>
      <c r="AA122" s="71">
        <v>341</v>
      </c>
      <c r="AB122" s="71">
        <v>341</v>
      </c>
      <c r="AC122" s="71">
        <v>292</v>
      </c>
      <c r="AD122" s="71">
        <v>341</v>
      </c>
      <c r="AE122" s="71">
        <v>334</v>
      </c>
      <c r="AF122" s="71">
        <v>341</v>
      </c>
      <c r="AG122" s="71">
        <v>266</v>
      </c>
      <c r="AH122" s="71">
        <v>341</v>
      </c>
      <c r="AI122" s="71">
        <v>341</v>
      </c>
      <c r="AJ122" s="71">
        <v>341</v>
      </c>
      <c r="AK122" s="71">
        <v>185</v>
      </c>
      <c r="AL122" s="71">
        <v>341</v>
      </c>
      <c r="AM122" s="71">
        <v>341</v>
      </c>
      <c r="AN122" s="71">
        <v>341</v>
      </c>
      <c r="AO122" s="71">
        <v>276</v>
      </c>
      <c r="AP122" s="71">
        <v>341</v>
      </c>
      <c r="AQ122" s="71">
        <v>341</v>
      </c>
      <c r="AR122" s="71">
        <v>341</v>
      </c>
      <c r="AS122" s="71">
        <v>341</v>
      </c>
      <c r="AT122" s="71">
        <v>341</v>
      </c>
      <c r="AU122" s="71">
        <v>341</v>
      </c>
      <c r="AV122" s="71">
        <v>1158</v>
      </c>
      <c r="AW122" s="71">
        <v>1158</v>
      </c>
      <c r="AX122" s="71">
        <v>341</v>
      </c>
      <c r="AY122" s="71">
        <v>341</v>
      </c>
      <c r="AZ122" s="71">
        <v>341</v>
      </c>
      <c r="BA122" s="71">
        <v>305</v>
      </c>
      <c r="BB122" s="102"/>
      <c r="BC122" s="10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</row>
    <row r="123" spans="1:237" s="43" customFormat="1" ht="48.75" customHeight="1" x14ac:dyDescent="0.2">
      <c r="A123" s="121" t="s">
        <v>260</v>
      </c>
      <c r="B123" s="69" t="s">
        <v>136</v>
      </c>
      <c r="C123" s="69" t="s">
        <v>75</v>
      </c>
      <c r="D123" s="69" t="s">
        <v>60</v>
      </c>
      <c r="E123" s="69" t="s">
        <v>122</v>
      </c>
      <c r="F123" s="69" t="s">
        <v>41</v>
      </c>
      <c r="G123" s="74" t="s">
        <v>39</v>
      </c>
      <c r="H123" s="168">
        <f t="shared" si="34"/>
        <v>39069</v>
      </c>
      <c r="I123" s="168">
        <f t="shared" si="34"/>
        <v>39035</v>
      </c>
      <c r="J123" s="71">
        <v>1548</v>
      </c>
      <c r="K123" s="71">
        <v>1548</v>
      </c>
      <c r="L123" s="71">
        <v>2683</v>
      </c>
      <c r="M123" s="71">
        <v>2683</v>
      </c>
      <c r="N123" s="71">
        <v>1157</v>
      </c>
      <c r="O123" s="71">
        <v>1157</v>
      </c>
      <c r="P123" s="71">
        <v>1937</v>
      </c>
      <c r="Q123" s="71">
        <v>1937</v>
      </c>
      <c r="R123" s="71">
        <v>1157</v>
      </c>
      <c r="S123" s="71">
        <v>1157</v>
      </c>
      <c r="T123" s="71">
        <v>1157</v>
      </c>
      <c r="U123" s="71">
        <v>1157</v>
      </c>
      <c r="V123" s="71">
        <v>1157</v>
      </c>
      <c r="W123" s="71">
        <v>1157</v>
      </c>
      <c r="X123" s="71">
        <v>1157</v>
      </c>
      <c r="Y123" s="71">
        <v>1157</v>
      </c>
      <c r="Z123" s="71">
        <v>1548</v>
      </c>
      <c r="AA123" s="71">
        <v>1548</v>
      </c>
      <c r="AB123" s="71">
        <v>767</v>
      </c>
      <c r="AC123" s="71">
        <v>733</v>
      </c>
      <c r="AD123" s="71">
        <v>1283</v>
      </c>
      <c r="AE123" s="71">
        <v>1283</v>
      </c>
      <c r="AF123" s="71">
        <v>767</v>
      </c>
      <c r="AG123" s="71">
        <v>767</v>
      </c>
      <c r="AH123" s="71">
        <v>1157</v>
      </c>
      <c r="AI123" s="71">
        <v>1157</v>
      </c>
      <c r="AJ123" s="71">
        <v>1157</v>
      </c>
      <c r="AK123" s="71">
        <v>1157</v>
      </c>
      <c r="AL123" s="71">
        <v>1157</v>
      </c>
      <c r="AM123" s="71">
        <v>1157</v>
      </c>
      <c r="AN123" s="71">
        <v>767</v>
      </c>
      <c r="AO123" s="71">
        <v>767</v>
      </c>
      <c r="AP123" s="71">
        <v>1157</v>
      </c>
      <c r="AQ123" s="71">
        <v>1157</v>
      </c>
      <c r="AR123" s="71">
        <v>2683</v>
      </c>
      <c r="AS123" s="71">
        <v>2683</v>
      </c>
      <c r="AT123" s="71">
        <v>1548</v>
      </c>
      <c r="AU123" s="71">
        <v>1548</v>
      </c>
      <c r="AV123" s="71">
        <v>6566</v>
      </c>
      <c r="AW123" s="71">
        <v>6566</v>
      </c>
      <c r="AX123" s="71">
        <v>2683</v>
      </c>
      <c r="AY123" s="71">
        <v>2683</v>
      </c>
      <c r="AZ123" s="71">
        <v>3876</v>
      </c>
      <c r="BA123" s="71">
        <v>3876</v>
      </c>
      <c r="BB123" s="102"/>
      <c r="BC123" s="10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</row>
    <row r="124" spans="1:237" s="35" customFormat="1" ht="37.5" customHeight="1" x14ac:dyDescent="0.2">
      <c r="A124" s="121" t="s">
        <v>155</v>
      </c>
      <c r="B124" s="69" t="s">
        <v>143</v>
      </c>
      <c r="C124" s="69" t="s">
        <v>35</v>
      </c>
      <c r="D124" s="69" t="s">
        <v>44</v>
      </c>
      <c r="E124" s="69" t="s">
        <v>43</v>
      </c>
      <c r="F124" s="69" t="s">
        <v>41</v>
      </c>
      <c r="G124" s="69" t="s">
        <v>39</v>
      </c>
      <c r="H124" s="168">
        <f>SUM(J124:AZ124)</f>
        <v>69885</v>
      </c>
      <c r="I124" s="168">
        <f>SUM(K124:BA124)</f>
        <v>67082</v>
      </c>
      <c r="J124" s="71">
        <f>J125+J126</f>
        <v>2803</v>
      </c>
      <c r="K124" s="71"/>
      <c r="L124" s="71">
        <f t="shared" ref="L124:AZ124" si="35">L125+L126</f>
        <v>3254</v>
      </c>
      <c r="M124" s="71"/>
      <c r="N124" s="71">
        <f t="shared" si="35"/>
        <v>1722</v>
      </c>
      <c r="O124" s="71"/>
      <c r="P124" s="71">
        <f t="shared" si="35"/>
        <v>3048</v>
      </c>
      <c r="Q124" s="71"/>
      <c r="R124" s="71">
        <f t="shared" si="35"/>
        <v>1226</v>
      </c>
      <c r="S124" s="71"/>
      <c r="T124" s="71">
        <f t="shared" si="35"/>
        <v>1525</v>
      </c>
      <c r="U124" s="71"/>
      <c r="V124" s="71">
        <f t="shared" si="35"/>
        <v>1499</v>
      </c>
      <c r="W124" s="71"/>
      <c r="X124" s="71">
        <f t="shared" si="35"/>
        <v>1522</v>
      </c>
      <c r="Y124" s="71"/>
      <c r="Z124" s="71">
        <f t="shared" si="35"/>
        <v>1812</v>
      </c>
      <c r="AA124" s="71"/>
      <c r="AB124" s="71">
        <f t="shared" si="35"/>
        <v>1079</v>
      </c>
      <c r="AC124" s="71"/>
      <c r="AD124" s="71">
        <f t="shared" si="35"/>
        <v>2534</v>
      </c>
      <c r="AE124" s="71"/>
      <c r="AF124" s="71">
        <f t="shared" si="35"/>
        <v>1239</v>
      </c>
      <c r="AG124" s="71"/>
      <c r="AH124" s="71">
        <f t="shared" si="35"/>
        <v>2171</v>
      </c>
      <c r="AI124" s="71"/>
      <c r="AJ124" s="71">
        <f t="shared" si="35"/>
        <v>1864</v>
      </c>
      <c r="AK124" s="71"/>
      <c r="AL124" s="71">
        <f t="shared" si="35"/>
        <v>1485</v>
      </c>
      <c r="AM124" s="71"/>
      <c r="AN124" s="71">
        <f t="shared" si="35"/>
        <v>1434</v>
      </c>
      <c r="AO124" s="71"/>
      <c r="AP124" s="71">
        <f t="shared" si="35"/>
        <v>1409</v>
      </c>
      <c r="AQ124" s="71"/>
      <c r="AR124" s="71">
        <f t="shared" si="35"/>
        <v>4561</v>
      </c>
      <c r="AS124" s="71"/>
      <c r="AT124" s="71">
        <f t="shared" si="35"/>
        <v>2717</v>
      </c>
      <c r="AU124" s="71"/>
      <c r="AV124" s="71">
        <f t="shared" si="35"/>
        <v>14857</v>
      </c>
      <c r="AW124" s="71"/>
      <c r="AX124" s="71">
        <f t="shared" si="35"/>
        <v>4953</v>
      </c>
      <c r="AY124" s="71"/>
      <c r="AZ124" s="71">
        <f t="shared" si="35"/>
        <v>11171</v>
      </c>
      <c r="BA124" s="71"/>
      <c r="BB124" s="102"/>
      <c r="BC124" s="102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</row>
    <row r="125" spans="1:237" s="35" customFormat="1" ht="36.75" customHeight="1" x14ac:dyDescent="0.2">
      <c r="A125" s="147" t="s">
        <v>236</v>
      </c>
      <c r="B125" s="74" t="s">
        <v>143</v>
      </c>
      <c r="C125" s="74" t="s">
        <v>35</v>
      </c>
      <c r="D125" s="74">
        <v>13</v>
      </c>
      <c r="E125" s="74" t="s">
        <v>43</v>
      </c>
      <c r="F125" s="74" t="s">
        <v>41</v>
      </c>
      <c r="G125" s="74" t="s">
        <v>39</v>
      </c>
      <c r="H125" s="169">
        <f t="shared" ref="H125:I130" si="36">J125+L125+N125+P125+R125+T125+V125+X125+Z125+AB125+AD125+AF125+AH125+AJ125+AL125+AN125+AP125+AR125+AT125+AV125+AX125+AZ125</f>
        <v>69623</v>
      </c>
      <c r="I125" s="169">
        <f t="shared" si="36"/>
        <v>0</v>
      </c>
      <c r="J125" s="75">
        <v>2795</v>
      </c>
      <c r="K125" s="75"/>
      <c r="L125" s="75">
        <v>3207</v>
      </c>
      <c r="M125" s="75"/>
      <c r="N125" s="75">
        <v>1667</v>
      </c>
      <c r="O125" s="75"/>
      <c r="P125" s="75">
        <v>3035</v>
      </c>
      <c r="Q125" s="75"/>
      <c r="R125" s="75">
        <v>1219</v>
      </c>
      <c r="S125" s="75"/>
      <c r="T125" s="75">
        <v>1517</v>
      </c>
      <c r="U125" s="75"/>
      <c r="V125" s="75">
        <v>1491</v>
      </c>
      <c r="W125" s="75"/>
      <c r="X125" s="75">
        <v>1517</v>
      </c>
      <c r="Y125" s="75"/>
      <c r="Z125" s="75">
        <v>1805</v>
      </c>
      <c r="AA125" s="75"/>
      <c r="AB125" s="75">
        <v>1075</v>
      </c>
      <c r="AC125" s="75"/>
      <c r="AD125" s="75">
        <v>2532</v>
      </c>
      <c r="AE125" s="75"/>
      <c r="AF125" s="75">
        <v>1238</v>
      </c>
      <c r="AG125" s="75"/>
      <c r="AH125" s="75">
        <v>2167</v>
      </c>
      <c r="AI125" s="75"/>
      <c r="AJ125" s="75">
        <v>1863</v>
      </c>
      <c r="AK125" s="75"/>
      <c r="AL125" s="75">
        <v>1481</v>
      </c>
      <c r="AM125" s="75"/>
      <c r="AN125" s="75">
        <v>1371</v>
      </c>
      <c r="AO125" s="75"/>
      <c r="AP125" s="75">
        <v>1403</v>
      </c>
      <c r="AQ125" s="75"/>
      <c r="AR125" s="75">
        <v>4549</v>
      </c>
      <c r="AS125" s="75"/>
      <c r="AT125" s="75">
        <v>2710</v>
      </c>
      <c r="AU125" s="75"/>
      <c r="AV125" s="75">
        <v>14857</v>
      </c>
      <c r="AW125" s="75"/>
      <c r="AX125" s="75">
        <v>4953</v>
      </c>
      <c r="AY125" s="75"/>
      <c r="AZ125" s="75">
        <v>11171</v>
      </c>
      <c r="BA125" s="75"/>
      <c r="BB125" s="104"/>
      <c r="BC125" s="10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</row>
    <row r="126" spans="1:237" s="51" customFormat="1" ht="43.5" customHeight="1" x14ac:dyDescent="0.2">
      <c r="A126" s="72" t="s">
        <v>261</v>
      </c>
      <c r="B126" s="74" t="s">
        <v>143</v>
      </c>
      <c r="C126" s="74" t="s">
        <v>35</v>
      </c>
      <c r="D126" s="74" t="s">
        <v>44</v>
      </c>
      <c r="E126" s="74" t="s">
        <v>43</v>
      </c>
      <c r="F126" s="74" t="s">
        <v>41</v>
      </c>
      <c r="G126" s="74" t="s">
        <v>39</v>
      </c>
      <c r="H126" s="169">
        <f t="shared" si="36"/>
        <v>262</v>
      </c>
      <c r="I126" s="169">
        <f t="shared" si="36"/>
        <v>0</v>
      </c>
      <c r="J126" s="75">
        <v>8</v>
      </c>
      <c r="K126" s="75"/>
      <c r="L126" s="75">
        <v>47</v>
      </c>
      <c r="M126" s="75"/>
      <c r="N126" s="75">
        <v>55</v>
      </c>
      <c r="O126" s="75"/>
      <c r="P126" s="75">
        <v>13</v>
      </c>
      <c r="Q126" s="75"/>
      <c r="R126" s="75">
        <v>7</v>
      </c>
      <c r="S126" s="75"/>
      <c r="T126" s="75">
        <v>8</v>
      </c>
      <c r="U126" s="75"/>
      <c r="V126" s="75">
        <v>8</v>
      </c>
      <c r="W126" s="75"/>
      <c r="X126" s="75">
        <v>5</v>
      </c>
      <c r="Y126" s="75"/>
      <c r="Z126" s="75">
        <v>7</v>
      </c>
      <c r="AA126" s="75"/>
      <c r="AB126" s="75">
        <v>4</v>
      </c>
      <c r="AC126" s="75"/>
      <c r="AD126" s="75">
        <v>2</v>
      </c>
      <c r="AE126" s="75"/>
      <c r="AF126" s="75">
        <v>1</v>
      </c>
      <c r="AG126" s="75"/>
      <c r="AH126" s="75">
        <v>4</v>
      </c>
      <c r="AI126" s="75"/>
      <c r="AJ126" s="75">
        <v>1</v>
      </c>
      <c r="AK126" s="75"/>
      <c r="AL126" s="75">
        <v>4</v>
      </c>
      <c r="AM126" s="75"/>
      <c r="AN126" s="75">
        <v>63</v>
      </c>
      <c r="AO126" s="75"/>
      <c r="AP126" s="75">
        <v>6</v>
      </c>
      <c r="AQ126" s="75"/>
      <c r="AR126" s="75">
        <v>12</v>
      </c>
      <c r="AS126" s="75"/>
      <c r="AT126" s="75">
        <v>7</v>
      </c>
      <c r="AU126" s="75"/>
      <c r="AV126" s="75"/>
      <c r="AW126" s="75"/>
      <c r="AX126" s="75"/>
      <c r="AY126" s="75"/>
      <c r="AZ126" s="75"/>
      <c r="BA126" s="75"/>
      <c r="BB126" s="104"/>
      <c r="BC126" s="104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</row>
    <row r="127" spans="1:237" s="37" customFormat="1" ht="44.25" customHeight="1" x14ac:dyDescent="0.2">
      <c r="A127" s="67" t="s">
        <v>0</v>
      </c>
      <c r="B127" s="69" t="s">
        <v>137</v>
      </c>
      <c r="C127" s="69" t="s">
        <v>63</v>
      </c>
      <c r="D127" s="69" t="s">
        <v>45</v>
      </c>
      <c r="E127" s="69" t="s">
        <v>66</v>
      </c>
      <c r="F127" s="69" t="s">
        <v>41</v>
      </c>
      <c r="G127" s="69" t="s">
        <v>39</v>
      </c>
      <c r="H127" s="168">
        <f t="shared" si="36"/>
        <v>8502966</v>
      </c>
      <c r="I127" s="168">
        <f t="shared" si="36"/>
        <v>7249232</v>
      </c>
      <c r="J127" s="71">
        <v>360390</v>
      </c>
      <c r="K127" s="71">
        <v>307945</v>
      </c>
      <c r="L127" s="71">
        <v>729837</v>
      </c>
      <c r="M127" s="71">
        <v>608634</v>
      </c>
      <c r="N127" s="71">
        <v>156770</v>
      </c>
      <c r="O127" s="71">
        <v>134731</v>
      </c>
      <c r="P127" s="71">
        <v>393183</v>
      </c>
      <c r="Q127" s="71">
        <v>334615</v>
      </c>
      <c r="R127" s="71">
        <v>158720</v>
      </c>
      <c r="S127" s="71">
        <v>136672</v>
      </c>
      <c r="T127" s="71">
        <v>193494</v>
      </c>
      <c r="U127" s="71">
        <v>165443</v>
      </c>
      <c r="V127" s="71">
        <v>224398</v>
      </c>
      <c r="W127" s="71">
        <v>191288</v>
      </c>
      <c r="X127" s="71">
        <v>183191</v>
      </c>
      <c r="Y127" s="71">
        <v>157306</v>
      </c>
      <c r="Z127" s="71">
        <v>253423</v>
      </c>
      <c r="AA127" s="71">
        <v>217834</v>
      </c>
      <c r="AB127" s="71">
        <v>110252</v>
      </c>
      <c r="AC127" s="71">
        <v>91043</v>
      </c>
      <c r="AD127" s="71">
        <v>272829</v>
      </c>
      <c r="AE127" s="71">
        <v>231503</v>
      </c>
      <c r="AF127" s="71">
        <v>116365</v>
      </c>
      <c r="AG127" s="71">
        <v>100131</v>
      </c>
      <c r="AH127" s="71">
        <v>274824</v>
      </c>
      <c r="AI127" s="71">
        <v>232893</v>
      </c>
      <c r="AJ127" s="71">
        <v>209556</v>
      </c>
      <c r="AK127" s="71">
        <v>179672</v>
      </c>
      <c r="AL127" s="71">
        <v>192569</v>
      </c>
      <c r="AM127" s="71">
        <v>162224</v>
      </c>
      <c r="AN127" s="71">
        <v>183114</v>
      </c>
      <c r="AO127" s="71">
        <v>157049</v>
      </c>
      <c r="AP127" s="71">
        <v>235317</v>
      </c>
      <c r="AQ127" s="71">
        <v>198748</v>
      </c>
      <c r="AR127" s="71">
        <v>521556</v>
      </c>
      <c r="AS127" s="71">
        <v>451215</v>
      </c>
      <c r="AT127" s="71">
        <v>350209</v>
      </c>
      <c r="AU127" s="71">
        <v>301480</v>
      </c>
      <c r="AV127" s="71">
        <v>1635504</v>
      </c>
      <c r="AW127" s="71">
        <v>1398872</v>
      </c>
      <c r="AX127" s="71">
        <v>566854</v>
      </c>
      <c r="AY127" s="71">
        <v>486468</v>
      </c>
      <c r="AZ127" s="71">
        <v>1180611</v>
      </c>
      <c r="BA127" s="71">
        <v>1003466</v>
      </c>
      <c r="BB127" s="102"/>
      <c r="BC127" s="102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</row>
    <row r="128" spans="1:237" s="41" customFormat="1" ht="38.25" customHeight="1" x14ac:dyDescent="0.2">
      <c r="A128" s="119" t="s">
        <v>1</v>
      </c>
      <c r="B128" s="69" t="s">
        <v>137</v>
      </c>
      <c r="C128" s="69" t="s">
        <v>63</v>
      </c>
      <c r="D128" s="69" t="s">
        <v>45</v>
      </c>
      <c r="E128" s="69" t="s">
        <v>67</v>
      </c>
      <c r="F128" s="69" t="s">
        <v>41</v>
      </c>
      <c r="G128" s="74" t="s">
        <v>39</v>
      </c>
      <c r="H128" s="168">
        <f t="shared" si="36"/>
        <v>103667</v>
      </c>
      <c r="I128" s="168">
        <f t="shared" si="36"/>
        <v>102977</v>
      </c>
      <c r="J128" s="71">
        <v>4639</v>
      </c>
      <c r="K128" s="71">
        <v>4639</v>
      </c>
      <c r="L128" s="71">
        <v>8909.82</v>
      </c>
      <c r="M128" s="71">
        <v>8488</v>
      </c>
      <c r="N128" s="71">
        <v>1885</v>
      </c>
      <c r="O128" s="71">
        <v>1885</v>
      </c>
      <c r="P128" s="71">
        <v>4822</v>
      </c>
      <c r="Q128" s="71">
        <v>4794</v>
      </c>
      <c r="R128" s="71">
        <v>1855</v>
      </c>
      <c r="S128" s="71">
        <v>1808</v>
      </c>
      <c r="T128" s="71">
        <v>2302</v>
      </c>
      <c r="U128" s="71">
        <v>2277</v>
      </c>
      <c r="V128" s="71">
        <v>2304</v>
      </c>
      <c r="W128" s="71">
        <v>2299</v>
      </c>
      <c r="X128" s="71">
        <v>1986</v>
      </c>
      <c r="Y128" s="71">
        <v>1976</v>
      </c>
      <c r="Z128" s="71">
        <v>3078</v>
      </c>
      <c r="AA128" s="71">
        <v>3054</v>
      </c>
      <c r="AB128" s="71">
        <v>1194</v>
      </c>
      <c r="AC128" s="71">
        <v>1142</v>
      </c>
      <c r="AD128" s="71">
        <v>3096</v>
      </c>
      <c r="AE128" s="71">
        <v>3083</v>
      </c>
      <c r="AF128" s="71">
        <v>1291</v>
      </c>
      <c r="AG128" s="71">
        <v>1265</v>
      </c>
      <c r="AH128" s="71">
        <v>2918</v>
      </c>
      <c r="AI128" s="71">
        <v>2918</v>
      </c>
      <c r="AJ128" s="71">
        <v>2025.18</v>
      </c>
      <c r="AK128" s="71">
        <v>2025</v>
      </c>
      <c r="AL128" s="71">
        <v>2536</v>
      </c>
      <c r="AM128" s="71">
        <v>2511</v>
      </c>
      <c r="AN128" s="71">
        <v>2008</v>
      </c>
      <c r="AO128" s="71">
        <v>2007</v>
      </c>
      <c r="AP128" s="71">
        <v>2594</v>
      </c>
      <c r="AQ128" s="71">
        <v>2586</v>
      </c>
      <c r="AR128" s="71">
        <v>6164</v>
      </c>
      <c r="AS128" s="71">
        <v>6163</v>
      </c>
      <c r="AT128" s="71">
        <v>4478</v>
      </c>
      <c r="AU128" s="71">
        <v>4478</v>
      </c>
      <c r="AV128" s="71">
        <v>21080</v>
      </c>
      <c r="AW128" s="71">
        <v>21080</v>
      </c>
      <c r="AX128" s="71">
        <v>6885</v>
      </c>
      <c r="AY128" s="71">
        <v>6882</v>
      </c>
      <c r="AZ128" s="71">
        <v>15617</v>
      </c>
      <c r="BA128" s="71">
        <v>15617</v>
      </c>
      <c r="BB128" s="102"/>
      <c r="BC128" s="102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</row>
    <row r="129" spans="1:237" s="41" customFormat="1" ht="60.75" customHeight="1" x14ac:dyDescent="0.2">
      <c r="A129" s="120" t="s">
        <v>2</v>
      </c>
      <c r="B129" s="69" t="s">
        <v>137</v>
      </c>
      <c r="C129" s="69" t="s">
        <v>63</v>
      </c>
      <c r="D129" s="69" t="s">
        <v>35</v>
      </c>
      <c r="E129" s="69" t="s">
        <v>64</v>
      </c>
      <c r="F129" s="69" t="s">
        <v>41</v>
      </c>
      <c r="G129" s="74" t="s">
        <v>39</v>
      </c>
      <c r="H129" s="168">
        <f t="shared" si="36"/>
        <v>2624216</v>
      </c>
      <c r="I129" s="168">
        <f t="shared" si="36"/>
        <v>2621398</v>
      </c>
      <c r="J129" s="71">
        <v>110524</v>
      </c>
      <c r="K129" s="71">
        <v>110524</v>
      </c>
      <c r="L129" s="71">
        <v>175767</v>
      </c>
      <c r="M129" s="71">
        <v>175767</v>
      </c>
      <c r="N129" s="71">
        <v>37300</v>
      </c>
      <c r="O129" s="71">
        <v>37000</v>
      </c>
      <c r="P129" s="71">
        <v>98753.9</v>
      </c>
      <c r="Q129" s="71">
        <v>98754</v>
      </c>
      <c r="R129" s="71">
        <v>31846.1</v>
      </c>
      <c r="S129" s="71">
        <v>31622</v>
      </c>
      <c r="T129" s="71">
        <v>30636</v>
      </c>
      <c r="U129" s="71">
        <v>30636</v>
      </c>
      <c r="V129" s="71">
        <v>30718</v>
      </c>
      <c r="W129" s="71">
        <v>30718</v>
      </c>
      <c r="X129" s="71">
        <v>30153</v>
      </c>
      <c r="Y129" s="71">
        <v>30153</v>
      </c>
      <c r="Z129" s="71">
        <v>34242</v>
      </c>
      <c r="AA129" s="71">
        <v>32548</v>
      </c>
      <c r="AB129" s="71">
        <v>17407</v>
      </c>
      <c r="AC129" s="71">
        <v>17407</v>
      </c>
      <c r="AD129" s="71">
        <v>46157</v>
      </c>
      <c r="AE129" s="71">
        <v>46157</v>
      </c>
      <c r="AF129" s="71">
        <v>27094.2</v>
      </c>
      <c r="AG129" s="71">
        <v>27094</v>
      </c>
      <c r="AH129" s="71">
        <v>61116</v>
      </c>
      <c r="AI129" s="71">
        <v>61116</v>
      </c>
      <c r="AJ129" s="71">
        <v>31667</v>
      </c>
      <c r="AK129" s="71">
        <v>31667</v>
      </c>
      <c r="AL129" s="71">
        <v>51834</v>
      </c>
      <c r="AM129" s="71">
        <v>51395</v>
      </c>
      <c r="AN129" s="71">
        <v>39471.199999999997</v>
      </c>
      <c r="AO129" s="71">
        <v>39471</v>
      </c>
      <c r="AP129" s="71">
        <v>65662</v>
      </c>
      <c r="AQ129" s="71">
        <v>65662</v>
      </c>
      <c r="AR129" s="71">
        <v>129425</v>
      </c>
      <c r="AS129" s="71">
        <v>129425</v>
      </c>
      <c r="AT129" s="71">
        <v>100775</v>
      </c>
      <c r="AU129" s="71">
        <v>100775</v>
      </c>
      <c r="AV129" s="71">
        <v>699869.6</v>
      </c>
      <c r="AW129" s="71">
        <v>699870</v>
      </c>
      <c r="AX129" s="71">
        <v>227008</v>
      </c>
      <c r="AY129" s="71">
        <v>226847</v>
      </c>
      <c r="AZ129" s="71">
        <v>546790</v>
      </c>
      <c r="BA129" s="71">
        <v>546790</v>
      </c>
      <c r="BB129" s="102"/>
      <c r="BC129" s="102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</row>
    <row r="130" spans="1:237" s="41" customFormat="1" ht="53.25" customHeight="1" x14ac:dyDescent="0.2">
      <c r="A130" s="120" t="s">
        <v>3</v>
      </c>
      <c r="B130" s="69" t="s">
        <v>137</v>
      </c>
      <c r="C130" s="69" t="s">
        <v>75</v>
      </c>
      <c r="D130" s="69" t="s">
        <v>36</v>
      </c>
      <c r="E130" s="69" t="s">
        <v>110</v>
      </c>
      <c r="F130" s="69" t="s">
        <v>41</v>
      </c>
      <c r="G130" s="69" t="s">
        <v>39</v>
      </c>
      <c r="H130" s="168">
        <f t="shared" si="36"/>
        <v>289425</v>
      </c>
      <c r="I130" s="168">
        <f t="shared" si="36"/>
        <v>289129</v>
      </c>
      <c r="J130" s="71">
        <v>9100</v>
      </c>
      <c r="K130" s="71">
        <v>9754</v>
      </c>
      <c r="L130" s="71">
        <v>22584</v>
      </c>
      <c r="M130" s="71">
        <v>22584</v>
      </c>
      <c r="N130" s="71">
        <v>3765</v>
      </c>
      <c r="O130" s="71">
        <v>3765</v>
      </c>
      <c r="P130" s="71">
        <v>9939.1</v>
      </c>
      <c r="Q130" s="71">
        <v>9939</v>
      </c>
      <c r="R130" s="71">
        <v>2478</v>
      </c>
      <c r="S130" s="71">
        <v>2478</v>
      </c>
      <c r="T130" s="71">
        <v>4565</v>
      </c>
      <c r="U130" s="71">
        <v>4565</v>
      </c>
      <c r="V130" s="71">
        <v>3492</v>
      </c>
      <c r="W130" s="71">
        <v>3206</v>
      </c>
      <c r="X130" s="71">
        <v>3789.5</v>
      </c>
      <c r="Y130" s="71">
        <v>3654</v>
      </c>
      <c r="Z130" s="71">
        <v>4560</v>
      </c>
      <c r="AA130" s="71">
        <v>4350</v>
      </c>
      <c r="AB130" s="71">
        <v>1839</v>
      </c>
      <c r="AC130" s="71">
        <v>1839</v>
      </c>
      <c r="AD130" s="71">
        <v>5530</v>
      </c>
      <c r="AE130" s="71">
        <v>5530</v>
      </c>
      <c r="AF130" s="71">
        <v>2313</v>
      </c>
      <c r="AG130" s="71">
        <v>2313</v>
      </c>
      <c r="AH130" s="71">
        <v>7565</v>
      </c>
      <c r="AI130" s="71">
        <v>7485</v>
      </c>
      <c r="AJ130" s="71">
        <v>3593</v>
      </c>
      <c r="AK130" s="71">
        <v>3563</v>
      </c>
      <c r="AL130" s="71">
        <v>5650</v>
      </c>
      <c r="AM130" s="71">
        <v>5610</v>
      </c>
      <c r="AN130" s="71">
        <v>4173</v>
      </c>
      <c r="AO130" s="71">
        <v>4173</v>
      </c>
      <c r="AP130" s="71">
        <v>6878</v>
      </c>
      <c r="AQ130" s="71">
        <v>6878</v>
      </c>
      <c r="AR130" s="71">
        <v>16297</v>
      </c>
      <c r="AS130" s="71">
        <v>16297</v>
      </c>
      <c r="AT130" s="71">
        <v>10903</v>
      </c>
      <c r="AU130" s="71">
        <v>10903</v>
      </c>
      <c r="AV130" s="71">
        <v>76039</v>
      </c>
      <c r="AW130" s="71">
        <v>76039</v>
      </c>
      <c r="AX130" s="71">
        <v>23228</v>
      </c>
      <c r="AY130" s="71">
        <v>23060</v>
      </c>
      <c r="AZ130" s="71">
        <v>61144.4</v>
      </c>
      <c r="BA130" s="71">
        <v>61144</v>
      </c>
      <c r="BB130" s="102"/>
      <c r="BC130" s="102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</row>
    <row r="131" spans="1:237" s="37" customFormat="1" ht="78" customHeight="1" x14ac:dyDescent="0.2">
      <c r="A131" s="121" t="s">
        <v>4</v>
      </c>
      <c r="B131" s="69"/>
      <c r="C131" s="69"/>
      <c r="D131" s="69"/>
      <c r="E131" s="69"/>
      <c r="F131" s="69"/>
      <c r="G131" s="74"/>
      <c r="H131" s="168">
        <f>H132+H133</f>
        <v>313976.99</v>
      </c>
      <c r="I131" s="168">
        <f>I132+I133</f>
        <v>308775</v>
      </c>
      <c r="J131" s="70">
        <f t="shared" ref="J131:N131" si="37">J132+J133</f>
        <v>9758.2999999999993</v>
      </c>
      <c r="K131" s="70">
        <f>K132+K133</f>
        <v>9758</v>
      </c>
      <c r="L131" s="70">
        <f t="shared" si="37"/>
        <v>53904.79</v>
      </c>
      <c r="M131" s="70">
        <f>M132+M133</f>
        <v>53905</v>
      </c>
      <c r="N131" s="70">
        <f t="shared" si="37"/>
        <v>10122</v>
      </c>
      <c r="O131" s="70">
        <f>O132+O133</f>
        <v>9897</v>
      </c>
      <c r="P131" s="70">
        <f t="shared" ref="P131:AY131" si="38">P132+P133</f>
        <v>14035.4</v>
      </c>
      <c r="Q131" s="70">
        <f t="shared" si="38"/>
        <v>13636</v>
      </c>
      <c r="R131" s="70">
        <f t="shared" si="38"/>
        <v>11967.5</v>
      </c>
      <c r="S131" s="70">
        <f t="shared" si="38"/>
        <v>11266</v>
      </c>
      <c r="T131" s="70">
        <f t="shared" si="38"/>
        <v>12344</v>
      </c>
      <c r="U131" s="70">
        <f t="shared" si="38"/>
        <v>12144</v>
      </c>
      <c r="V131" s="70">
        <f t="shared" si="38"/>
        <v>7340</v>
      </c>
      <c r="W131" s="70">
        <f t="shared" si="38"/>
        <v>7340</v>
      </c>
      <c r="X131" s="70">
        <f t="shared" si="38"/>
        <v>14615.8</v>
      </c>
      <c r="Y131" s="70">
        <f t="shared" si="38"/>
        <v>13650</v>
      </c>
      <c r="Z131" s="70">
        <f t="shared" si="38"/>
        <v>11695</v>
      </c>
      <c r="AA131" s="70">
        <f t="shared" si="38"/>
        <v>10895</v>
      </c>
      <c r="AB131" s="70">
        <f t="shared" si="38"/>
        <v>6268.2</v>
      </c>
      <c r="AC131" s="70">
        <f t="shared" si="38"/>
        <v>6268</v>
      </c>
      <c r="AD131" s="70">
        <f t="shared" si="38"/>
        <v>18950</v>
      </c>
      <c r="AE131" s="70">
        <f t="shared" si="38"/>
        <v>18950</v>
      </c>
      <c r="AF131" s="70">
        <f t="shared" si="38"/>
        <v>11668</v>
      </c>
      <c r="AG131" s="70">
        <f t="shared" si="38"/>
        <v>11084</v>
      </c>
      <c r="AH131" s="70">
        <f t="shared" si="38"/>
        <v>7964</v>
      </c>
      <c r="AI131" s="70">
        <f t="shared" si="38"/>
        <v>7964</v>
      </c>
      <c r="AJ131" s="70">
        <f t="shared" si="38"/>
        <v>17862</v>
      </c>
      <c r="AK131" s="70">
        <f t="shared" si="38"/>
        <v>17862</v>
      </c>
      <c r="AL131" s="70">
        <f t="shared" si="38"/>
        <v>15967</v>
      </c>
      <c r="AM131" s="70">
        <f t="shared" si="38"/>
        <v>15967</v>
      </c>
      <c r="AN131" s="70">
        <f t="shared" si="38"/>
        <v>11909</v>
      </c>
      <c r="AO131" s="70">
        <f t="shared" si="38"/>
        <v>11733</v>
      </c>
      <c r="AP131" s="70">
        <f t="shared" si="38"/>
        <v>25993</v>
      </c>
      <c r="AQ131" s="70">
        <f t="shared" si="38"/>
        <v>25993</v>
      </c>
      <c r="AR131" s="70">
        <f t="shared" si="38"/>
        <v>21828</v>
      </c>
      <c r="AS131" s="70">
        <f t="shared" si="38"/>
        <v>21228</v>
      </c>
      <c r="AT131" s="70">
        <f t="shared" si="38"/>
        <v>14457</v>
      </c>
      <c r="AU131" s="70">
        <f t="shared" si="38"/>
        <v>14457</v>
      </c>
      <c r="AV131" s="70">
        <f t="shared" si="38"/>
        <v>0</v>
      </c>
      <c r="AW131" s="70">
        <f t="shared" si="38"/>
        <v>0</v>
      </c>
      <c r="AX131" s="70">
        <f t="shared" si="38"/>
        <v>11500</v>
      </c>
      <c r="AY131" s="70">
        <f t="shared" si="38"/>
        <v>11100</v>
      </c>
      <c r="AZ131" s="70">
        <f t="shared" ref="AZ131" si="39">AZ132+AZ133</f>
        <v>3828</v>
      </c>
      <c r="BA131" s="70">
        <f t="shared" ref="BA131" si="40">BA132+BA133</f>
        <v>3678</v>
      </c>
      <c r="BB131" s="112"/>
      <c r="BC131" s="112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</row>
    <row r="132" spans="1:237" s="35" customFormat="1" ht="18" customHeight="1" x14ac:dyDescent="0.2">
      <c r="A132" s="72" t="s">
        <v>237</v>
      </c>
      <c r="B132" s="74" t="s">
        <v>137</v>
      </c>
      <c r="C132" s="74" t="s">
        <v>75</v>
      </c>
      <c r="D132" s="74" t="s">
        <v>46</v>
      </c>
      <c r="E132" s="74" t="s">
        <v>71</v>
      </c>
      <c r="F132" s="74" t="s">
        <v>41</v>
      </c>
      <c r="G132" s="74" t="s">
        <v>39</v>
      </c>
      <c r="H132" s="169">
        <f t="shared" ref="H132:I134" si="41">J132+L132+N132+P132+R132+T132+V132+X132+Z132+AB132+AD132+AF132+AH132+AJ132+AL132+AN132+AP132+AR132+AT132+AV132+AX132+AZ132</f>
        <v>304154</v>
      </c>
      <c r="I132" s="169">
        <f t="shared" si="41"/>
        <v>298952</v>
      </c>
      <c r="J132" s="75">
        <v>9636.2999999999993</v>
      </c>
      <c r="K132" s="75">
        <v>9636</v>
      </c>
      <c r="L132" s="75">
        <v>51119</v>
      </c>
      <c r="M132" s="75">
        <v>51119</v>
      </c>
      <c r="N132" s="75">
        <v>9685</v>
      </c>
      <c r="O132" s="75">
        <v>9460</v>
      </c>
      <c r="P132" s="75">
        <v>13685.4</v>
      </c>
      <c r="Q132" s="75">
        <v>13286</v>
      </c>
      <c r="R132" s="75">
        <v>11486.5</v>
      </c>
      <c r="S132" s="75">
        <v>10785</v>
      </c>
      <c r="T132" s="75">
        <v>11850</v>
      </c>
      <c r="U132" s="75">
        <v>11650</v>
      </c>
      <c r="V132" s="75">
        <v>7195</v>
      </c>
      <c r="W132" s="75">
        <v>7195</v>
      </c>
      <c r="X132" s="75">
        <v>14104.8</v>
      </c>
      <c r="Y132" s="75">
        <v>13139</v>
      </c>
      <c r="Z132" s="75">
        <v>11520</v>
      </c>
      <c r="AA132" s="75">
        <v>10720</v>
      </c>
      <c r="AB132" s="75">
        <v>5850</v>
      </c>
      <c r="AC132" s="75">
        <v>5850</v>
      </c>
      <c r="AD132" s="75">
        <v>18635</v>
      </c>
      <c r="AE132" s="75">
        <v>18635</v>
      </c>
      <c r="AF132" s="75">
        <v>11425</v>
      </c>
      <c r="AG132" s="75">
        <v>10841</v>
      </c>
      <c r="AH132" s="75">
        <v>7901</v>
      </c>
      <c r="AI132" s="75">
        <v>7901</v>
      </c>
      <c r="AJ132" s="75">
        <v>17552</v>
      </c>
      <c r="AK132" s="75">
        <v>17552</v>
      </c>
      <c r="AL132" s="75">
        <v>15425</v>
      </c>
      <c r="AM132" s="75">
        <v>15425</v>
      </c>
      <c r="AN132" s="75">
        <v>11706</v>
      </c>
      <c r="AO132" s="75">
        <v>11530</v>
      </c>
      <c r="AP132" s="75">
        <v>24556</v>
      </c>
      <c r="AQ132" s="75">
        <v>24556</v>
      </c>
      <c r="AR132" s="75">
        <v>21666</v>
      </c>
      <c r="AS132" s="75">
        <v>21066</v>
      </c>
      <c r="AT132" s="75">
        <v>14224</v>
      </c>
      <c r="AU132" s="75">
        <v>14224</v>
      </c>
      <c r="AV132" s="75">
        <v>0</v>
      </c>
      <c r="AW132" s="75"/>
      <c r="AX132" s="75">
        <v>11180</v>
      </c>
      <c r="AY132" s="75">
        <v>10780</v>
      </c>
      <c r="AZ132" s="75">
        <v>3752</v>
      </c>
      <c r="BA132" s="75">
        <v>3602</v>
      </c>
      <c r="BB132" s="104"/>
      <c r="BC132" s="10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</row>
    <row r="133" spans="1:237" s="51" customFormat="1" ht="33.75" customHeight="1" x14ac:dyDescent="0.2">
      <c r="A133" s="122" t="s">
        <v>238</v>
      </c>
      <c r="B133" s="74" t="s">
        <v>138</v>
      </c>
      <c r="C133" s="74" t="s">
        <v>75</v>
      </c>
      <c r="D133" s="74" t="s">
        <v>46</v>
      </c>
      <c r="E133" s="74" t="s">
        <v>71</v>
      </c>
      <c r="F133" s="74" t="s">
        <v>41</v>
      </c>
      <c r="G133" s="74" t="s">
        <v>39</v>
      </c>
      <c r="H133" s="169">
        <f t="shared" si="41"/>
        <v>9822.99</v>
      </c>
      <c r="I133" s="169">
        <f t="shared" si="41"/>
        <v>9823</v>
      </c>
      <c r="J133" s="75">
        <v>122</v>
      </c>
      <c r="K133" s="75">
        <v>122</v>
      </c>
      <c r="L133" s="75">
        <v>2785.79</v>
      </c>
      <c r="M133" s="75">
        <v>2786</v>
      </c>
      <c r="N133" s="75">
        <v>437</v>
      </c>
      <c r="O133" s="75">
        <v>437</v>
      </c>
      <c r="P133" s="75">
        <v>350</v>
      </c>
      <c r="Q133" s="75">
        <v>350</v>
      </c>
      <c r="R133" s="75">
        <v>481</v>
      </c>
      <c r="S133" s="75">
        <v>481</v>
      </c>
      <c r="T133" s="75">
        <v>494</v>
      </c>
      <c r="U133" s="75">
        <v>494</v>
      </c>
      <c r="V133" s="75">
        <v>145</v>
      </c>
      <c r="W133" s="75">
        <v>145</v>
      </c>
      <c r="X133" s="75">
        <v>511</v>
      </c>
      <c r="Y133" s="75">
        <v>511</v>
      </c>
      <c r="Z133" s="75">
        <v>175</v>
      </c>
      <c r="AA133" s="75">
        <v>175</v>
      </c>
      <c r="AB133" s="75">
        <v>418.2</v>
      </c>
      <c r="AC133" s="75">
        <v>418</v>
      </c>
      <c r="AD133" s="75">
        <v>315</v>
      </c>
      <c r="AE133" s="75">
        <v>315</v>
      </c>
      <c r="AF133" s="75">
        <v>243</v>
      </c>
      <c r="AG133" s="75">
        <v>243</v>
      </c>
      <c r="AH133" s="75">
        <v>63</v>
      </c>
      <c r="AI133" s="75">
        <v>63</v>
      </c>
      <c r="AJ133" s="75">
        <v>310</v>
      </c>
      <c r="AK133" s="75">
        <v>310</v>
      </c>
      <c r="AL133" s="75">
        <v>542</v>
      </c>
      <c r="AM133" s="75">
        <v>542</v>
      </c>
      <c r="AN133" s="75">
        <v>203</v>
      </c>
      <c r="AO133" s="75">
        <v>203</v>
      </c>
      <c r="AP133" s="75">
        <v>1437</v>
      </c>
      <c r="AQ133" s="75">
        <v>1437</v>
      </c>
      <c r="AR133" s="75">
        <v>162</v>
      </c>
      <c r="AS133" s="75">
        <v>162</v>
      </c>
      <c r="AT133" s="75">
        <v>233</v>
      </c>
      <c r="AU133" s="75">
        <v>233</v>
      </c>
      <c r="AV133" s="75">
        <v>0</v>
      </c>
      <c r="AW133" s="75"/>
      <c r="AX133" s="75">
        <v>320</v>
      </c>
      <c r="AY133" s="75">
        <v>320</v>
      </c>
      <c r="AZ133" s="75">
        <v>76</v>
      </c>
      <c r="BA133" s="75">
        <v>76</v>
      </c>
      <c r="BB133" s="104"/>
      <c r="BC133" s="104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</row>
    <row r="134" spans="1:237" s="43" customFormat="1" ht="136.5" customHeight="1" x14ac:dyDescent="0.2">
      <c r="A134" s="123" t="s">
        <v>5</v>
      </c>
      <c r="B134" s="69" t="s">
        <v>136</v>
      </c>
      <c r="C134" s="69" t="s">
        <v>75</v>
      </c>
      <c r="D134" s="69" t="s">
        <v>46</v>
      </c>
      <c r="E134" s="69" t="s">
        <v>77</v>
      </c>
      <c r="F134" s="69" t="s">
        <v>41</v>
      </c>
      <c r="G134" s="74" t="s">
        <v>39</v>
      </c>
      <c r="H134" s="168">
        <f t="shared" si="41"/>
        <v>1587120</v>
      </c>
      <c r="I134" s="168">
        <f t="shared" si="41"/>
        <v>1445014</v>
      </c>
      <c r="J134" s="71">
        <v>68073</v>
      </c>
      <c r="K134" s="71">
        <v>62275</v>
      </c>
      <c r="L134" s="71">
        <v>125594</v>
      </c>
      <c r="M134" s="71">
        <v>116788</v>
      </c>
      <c r="N134" s="71">
        <v>24792</v>
      </c>
      <c r="O134" s="71">
        <v>21376</v>
      </c>
      <c r="P134" s="71">
        <v>60069</v>
      </c>
      <c r="Q134" s="71">
        <v>57043</v>
      </c>
      <c r="R134" s="71">
        <v>31489</v>
      </c>
      <c r="S134" s="71">
        <v>27046</v>
      </c>
      <c r="T134" s="71">
        <v>38718</v>
      </c>
      <c r="U134" s="71">
        <v>33197</v>
      </c>
      <c r="V134" s="71">
        <v>21778</v>
      </c>
      <c r="W134" s="71">
        <v>17661</v>
      </c>
      <c r="X134" s="71">
        <v>40704</v>
      </c>
      <c r="Y134" s="71">
        <v>36892</v>
      </c>
      <c r="Z134" s="71">
        <v>54535</v>
      </c>
      <c r="AA134" s="71">
        <v>49585</v>
      </c>
      <c r="AB134" s="71">
        <v>20656</v>
      </c>
      <c r="AC134" s="71">
        <v>15137</v>
      </c>
      <c r="AD134" s="71">
        <v>53032</v>
      </c>
      <c r="AE134" s="71">
        <v>44371</v>
      </c>
      <c r="AF134" s="71">
        <v>19171</v>
      </c>
      <c r="AG134" s="71">
        <v>14060</v>
      </c>
      <c r="AH134" s="71">
        <v>44188</v>
      </c>
      <c r="AI134" s="71">
        <v>39520</v>
      </c>
      <c r="AJ134" s="71">
        <v>32014</v>
      </c>
      <c r="AK134" s="71">
        <v>27679</v>
      </c>
      <c r="AL134" s="71">
        <v>40783</v>
      </c>
      <c r="AM134" s="71">
        <v>33424</v>
      </c>
      <c r="AN134" s="71">
        <v>21525</v>
      </c>
      <c r="AO134" s="71">
        <v>17031</v>
      </c>
      <c r="AP134" s="71">
        <v>35293</v>
      </c>
      <c r="AQ134" s="71">
        <v>29375</v>
      </c>
      <c r="AR134" s="71">
        <v>104147</v>
      </c>
      <c r="AS134" s="71">
        <v>98705</v>
      </c>
      <c r="AT134" s="71">
        <v>75634</v>
      </c>
      <c r="AU134" s="71">
        <v>72116</v>
      </c>
      <c r="AV134" s="71">
        <v>410325</v>
      </c>
      <c r="AW134" s="71">
        <v>397417</v>
      </c>
      <c r="AX134" s="71">
        <v>91575</v>
      </c>
      <c r="AY134" s="71">
        <v>85138</v>
      </c>
      <c r="AZ134" s="71">
        <v>173025</v>
      </c>
      <c r="BA134" s="71">
        <v>149178</v>
      </c>
      <c r="BB134" s="102"/>
      <c r="BC134" s="10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</row>
    <row r="135" spans="1:237" s="35" customFormat="1" ht="57.75" customHeight="1" x14ac:dyDescent="0.2">
      <c r="A135" s="123" t="s">
        <v>6</v>
      </c>
      <c r="B135" s="69" t="s">
        <v>136</v>
      </c>
      <c r="C135" s="69" t="s">
        <v>75</v>
      </c>
      <c r="D135" s="69" t="s">
        <v>46</v>
      </c>
      <c r="E135" s="74" t="s">
        <v>109</v>
      </c>
      <c r="F135" s="69" t="s">
        <v>41</v>
      </c>
      <c r="G135" s="74" t="s">
        <v>39</v>
      </c>
      <c r="H135" s="168">
        <f>H136+H137+H138+H139</f>
        <v>793378</v>
      </c>
      <c r="I135" s="168">
        <f>I136+I137+I138+I139</f>
        <v>763577</v>
      </c>
      <c r="J135" s="70">
        <f t="shared" ref="J135:BA135" si="42">J136+J137+J138+J139</f>
        <v>27792</v>
      </c>
      <c r="K135" s="70">
        <f t="shared" si="42"/>
        <v>27219</v>
      </c>
      <c r="L135" s="70">
        <f t="shared" si="42"/>
        <v>57344</v>
      </c>
      <c r="M135" s="70">
        <f t="shared" si="42"/>
        <v>56401</v>
      </c>
      <c r="N135" s="70">
        <f t="shared" si="42"/>
        <v>11451</v>
      </c>
      <c r="O135" s="70">
        <f t="shared" si="42"/>
        <v>10987</v>
      </c>
      <c r="P135" s="70">
        <f t="shared" si="42"/>
        <v>30179</v>
      </c>
      <c r="Q135" s="70">
        <f t="shared" si="42"/>
        <v>28903</v>
      </c>
      <c r="R135" s="70">
        <f t="shared" si="42"/>
        <v>8389</v>
      </c>
      <c r="S135" s="70">
        <f t="shared" si="42"/>
        <v>7953</v>
      </c>
      <c r="T135" s="70">
        <f t="shared" si="42"/>
        <v>10046</v>
      </c>
      <c r="U135" s="70">
        <f t="shared" si="42"/>
        <v>9742</v>
      </c>
      <c r="V135" s="70">
        <f t="shared" si="42"/>
        <v>12477</v>
      </c>
      <c r="W135" s="70">
        <f t="shared" si="42"/>
        <v>12269</v>
      </c>
      <c r="X135" s="70">
        <f t="shared" si="42"/>
        <v>7809</v>
      </c>
      <c r="Y135" s="70">
        <f t="shared" si="42"/>
        <v>7280</v>
      </c>
      <c r="Z135" s="70">
        <f t="shared" si="42"/>
        <v>12536</v>
      </c>
      <c r="AA135" s="70">
        <f t="shared" si="42"/>
        <v>11965</v>
      </c>
      <c r="AB135" s="70">
        <f t="shared" si="42"/>
        <v>3169</v>
      </c>
      <c r="AC135" s="70">
        <f t="shared" si="42"/>
        <v>3036</v>
      </c>
      <c r="AD135" s="70">
        <f t="shared" si="42"/>
        <v>13248</v>
      </c>
      <c r="AE135" s="70">
        <f t="shared" si="42"/>
        <v>12844</v>
      </c>
      <c r="AF135" s="70">
        <f t="shared" si="42"/>
        <v>6852</v>
      </c>
      <c r="AG135" s="70">
        <f t="shared" si="42"/>
        <v>6463</v>
      </c>
      <c r="AH135" s="70">
        <f t="shared" si="42"/>
        <v>14254</v>
      </c>
      <c r="AI135" s="70">
        <f t="shared" si="42"/>
        <v>13778</v>
      </c>
      <c r="AJ135" s="70">
        <f t="shared" si="42"/>
        <v>9925</v>
      </c>
      <c r="AK135" s="70">
        <f t="shared" si="42"/>
        <v>9593</v>
      </c>
      <c r="AL135" s="70">
        <f t="shared" si="42"/>
        <v>13715</v>
      </c>
      <c r="AM135" s="70">
        <f t="shared" si="42"/>
        <v>12975</v>
      </c>
      <c r="AN135" s="70">
        <f t="shared" si="42"/>
        <v>10856</v>
      </c>
      <c r="AO135" s="70">
        <f t="shared" si="42"/>
        <v>10501</v>
      </c>
      <c r="AP135" s="70">
        <f t="shared" si="42"/>
        <v>10069</v>
      </c>
      <c r="AQ135" s="70">
        <f t="shared" si="42"/>
        <v>9779</v>
      </c>
      <c r="AR135" s="70">
        <f t="shared" si="42"/>
        <v>41549</v>
      </c>
      <c r="AS135" s="70">
        <f t="shared" si="42"/>
        <v>39363</v>
      </c>
      <c r="AT135" s="70">
        <f t="shared" si="42"/>
        <v>32464</v>
      </c>
      <c r="AU135" s="70">
        <f t="shared" si="42"/>
        <v>30542</v>
      </c>
      <c r="AV135" s="70">
        <f t="shared" si="42"/>
        <v>235218</v>
      </c>
      <c r="AW135" s="70">
        <f t="shared" si="42"/>
        <v>228499</v>
      </c>
      <c r="AX135" s="70">
        <f t="shared" si="42"/>
        <v>66733</v>
      </c>
      <c r="AY135" s="70">
        <f t="shared" si="42"/>
        <v>64294</v>
      </c>
      <c r="AZ135" s="70">
        <f t="shared" si="42"/>
        <v>157303</v>
      </c>
      <c r="BA135" s="70">
        <f t="shared" si="42"/>
        <v>149191</v>
      </c>
      <c r="BB135" s="102"/>
      <c r="BC135" s="102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</row>
    <row r="136" spans="1:237" s="35" customFormat="1" ht="26.25" customHeight="1" x14ac:dyDescent="0.2">
      <c r="A136" s="122" t="s">
        <v>239</v>
      </c>
      <c r="B136" s="74" t="s">
        <v>136</v>
      </c>
      <c r="C136" s="74" t="s">
        <v>75</v>
      </c>
      <c r="D136" s="74" t="s">
        <v>46</v>
      </c>
      <c r="E136" s="74" t="s">
        <v>78</v>
      </c>
      <c r="F136" s="74" t="s">
        <v>41</v>
      </c>
      <c r="G136" s="74" t="s">
        <v>39</v>
      </c>
      <c r="H136" s="169">
        <f t="shared" ref="H136:H150" si="43">J136+L136+N136+P136+R136+T136+V136+X136+Z136+AB136+AD136+AF136+AH136+AJ136+AL136+AN136+AP136+AR136+AT136+AV136+AX136+AZ136</f>
        <v>557346</v>
      </c>
      <c r="I136" s="169">
        <f t="shared" ref="I136:I150" si="44">K136+M136+O136+Q136+S136+U136+W136+Y136+AA136+AC136+AE136+AG136+AI136+AK136+AM136+AO136+AQ136+AS136+AU136+AW136+AY136+BA136</f>
        <v>540235</v>
      </c>
      <c r="J136" s="75">
        <v>17824</v>
      </c>
      <c r="K136" s="75">
        <v>17549</v>
      </c>
      <c r="L136" s="75">
        <v>34505</v>
      </c>
      <c r="M136" s="75">
        <v>33562</v>
      </c>
      <c r="N136" s="75">
        <v>6982</v>
      </c>
      <c r="O136" s="75">
        <v>6713</v>
      </c>
      <c r="P136" s="75">
        <v>21333</v>
      </c>
      <c r="Q136" s="75">
        <v>20755</v>
      </c>
      <c r="R136" s="75">
        <v>4521</v>
      </c>
      <c r="S136" s="75">
        <v>4521</v>
      </c>
      <c r="T136" s="75">
        <v>5854</v>
      </c>
      <c r="U136" s="75">
        <v>5725</v>
      </c>
      <c r="V136" s="75">
        <v>7708</v>
      </c>
      <c r="W136" s="75">
        <v>7708</v>
      </c>
      <c r="X136" s="75">
        <v>3778</v>
      </c>
      <c r="Y136" s="75">
        <v>3614</v>
      </c>
      <c r="Z136" s="75">
        <v>6771</v>
      </c>
      <c r="AA136" s="75">
        <v>6743</v>
      </c>
      <c r="AB136" s="75">
        <v>1395</v>
      </c>
      <c r="AC136" s="75">
        <v>1370</v>
      </c>
      <c r="AD136" s="75">
        <v>7484</v>
      </c>
      <c r="AE136" s="75">
        <v>7282</v>
      </c>
      <c r="AF136" s="75">
        <v>2870</v>
      </c>
      <c r="AG136" s="75">
        <v>2792</v>
      </c>
      <c r="AH136" s="75">
        <v>9131</v>
      </c>
      <c r="AI136" s="75">
        <v>8837</v>
      </c>
      <c r="AJ136" s="75">
        <v>5341</v>
      </c>
      <c r="AK136" s="75">
        <v>5148</v>
      </c>
      <c r="AL136" s="75">
        <v>6988</v>
      </c>
      <c r="AM136" s="75">
        <v>6915</v>
      </c>
      <c r="AN136" s="75">
        <v>6297</v>
      </c>
      <c r="AO136" s="75">
        <v>6297</v>
      </c>
      <c r="AP136" s="75">
        <v>5285</v>
      </c>
      <c r="AQ136" s="75">
        <v>5115</v>
      </c>
      <c r="AR136" s="75">
        <v>28119</v>
      </c>
      <c r="AS136" s="75">
        <v>27101</v>
      </c>
      <c r="AT136" s="75">
        <v>22001</v>
      </c>
      <c r="AU136" s="75">
        <v>21009</v>
      </c>
      <c r="AV136" s="75">
        <v>183741</v>
      </c>
      <c r="AW136" s="75">
        <v>179290</v>
      </c>
      <c r="AX136" s="75">
        <v>52073</v>
      </c>
      <c r="AY136" s="75">
        <v>50579</v>
      </c>
      <c r="AZ136" s="75">
        <v>117345</v>
      </c>
      <c r="BA136" s="75">
        <v>111610</v>
      </c>
      <c r="BB136" s="104"/>
      <c r="BC136" s="10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</row>
    <row r="137" spans="1:237" s="35" customFormat="1" ht="26.25" customHeight="1" x14ac:dyDescent="0.2">
      <c r="A137" s="72" t="s">
        <v>33</v>
      </c>
      <c r="B137" s="74" t="s">
        <v>136</v>
      </c>
      <c r="C137" s="74" t="s">
        <v>75</v>
      </c>
      <c r="D137" s="74" t="s">
        <v>46</v>
      </c>
      <c r="E137" s="74" t="s">
        <v>79</v>
      </c>
      <c r="F137" s="74" t="s">
        <v>41</v>
      </c>
      <c r="G137" s="74" t="s">
        <v>39</v>
      </c>
      <c r="H137" s="169">
        <f t="shared" si="43"/>
        <v>24260</v>
      </c>
      <c r="I137" s="169">
        <f t="shared" si="44"/>
        <v>22597</v>
      </c>
      <c r="J137" s="75">
        <v>427</v>
      </c>
      <c r="K137" s="75">
        <v>425</v>
      </c>
      <c r="L137" s="75">
        <v>2527</v>
      </c>
      <c r="M137" s="75">
        <v>2527</v>
      </c>
      <c r="N137" s="75">
        <v>220</v>
      </c>
      <c r="O137" s="75">
        <v>201</v>
      </c>
      <c r="P137" s="75">
        <v>849</v>
      </c>
      <c r="Q137" s="75">
        <v>756</v>
      </c>
      <c r="R137" s="75">
        <v>135</v>
      </c>
      <c r="S137" s="75">
        <v>132</v>
      </c>
      <c r="T137" s="75">
        <v>150</v>
      </c>
      <c r="U137" s="75">
        <v>119</v>
      </c>
      <c r="V137" s="75">
        <v>338</v>
      </c>
      <c r="W137" s="75">
        <v>326</v>
      </c>
      <c r="X137" s="75">
        <v>212</v>
      </c>
      <c r="Y137" s="75">
        <v>195</v>
      </c>
      <c r="Z137" s="75">
        <v>254</v>
      </c>
      <c r="AA137" s="75">
        <v>240</v>
      </c>
      <c r="AB137" s="75">
        <v>103</v>
      </c>
      <c r="AC137" s="75">
        <v>97</v>
      </c>
      <c r="AD137" s="75">
        <v>162</v>
      </c>
      <c r="AE137" s="75">
        <v>149</v>
      </c>
      <c r="AF137" s="75">
        <v>134</v>
      </c>
      <c r="AG137" s="75">
        <v>124</v>
      </c>
      <c r="AH137" s="75">
        <v>288</v>
      </c>
      <c r="AI137" s="75">
        <v>280</v>
      </c>
      <c r="AJ137" s="75">
        <v>202</v>
      </c>
      <c r="AK137" s="75">
        <v>190</v>
      </c>
      <c r="AL137" s="75">
        <v>174</v>
      </c>
      <c r="AM137" s="75">
        <v>159</v>
      </c>
      <c r="AN137" s="75">
        <v>90</v>
      </c>
      <c r="AO137" s="75">
        <v>78</v>
      </c>
      <c r="AP137" s="75">
        <v>262</v>
      </c>
      <c r="AQ137" s="75">
        <v>220</v>
      </c>
      <c r="AR137" s="75">
        <v>1328</v>
      </c>
      <c r="AS137" s="75">
        <v>1228</v>
      </c>
      <c r="AT137" s="75">
        <v>1283</v>
      </c>
      <c r="AU137" s="75">
        <v>1088</v>
      </c>
      <c r="AV137" s="75">
        <v>7304</v>
      </c>
      <c r="AW137" s="75">
        <v>6855</v>
      </c>
      <c r="AX137" s="75">
        <v>1687</v>
      </c>
      <c r="AY137" s="75">
        <v>1515</v>
      </c>
      <c r="AZ137" s="75">
        <v>6131</v>
      </c>
      <c r="BA137" s="75">
        <v>5693</v>
      </c>
      <c r="BB137" s="104"/>
      <c r="BC137" s="10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</row>
    <row r="138" spans="1:237" s="35" customFormat="1" ht="26.25" customHeight="1" x14ac:dyDescent="0.2">
      <c r="A138" s="72" t="s">
        <v>240</v>
      </c>
      <c r="B138" s="74" t="s">
        <v>136</v>
      </c>
      <c r="C138" s="74" t="s">
        <v>75</v>
      </c>
      <c r="D138" s="74" t="s">
        <v>46</v>
      </c>
      <c r="E138" s="74" t="s">
        <v>80</v>
      </c>
      <c r="F138" s="74" t="s">
        <v>41</v>
      </c>
      <c r="G138" s="74" t="s">
        <v>39</v>
      </c>
      <c r="H138" s="169">
        <f t="shared" si="43"/>
        <v>137887</v>
      </c>
      <c r="I138" s="169">
        <f t="shared" si="44"/>
        <v>130556</v>
      </c>
      <c r="J138" s="75">
        <v>6250</v>
      </c>
      <c r="K138" s="75">
        <v>6106</v>
      </c>
      <c r="L138" s="75">
        <v>14162</v>
      </c>
      <c r="M138" s="75">
        <v>14162</v>
      </c>
      <c r="N138" s="75">
        <v>2948</v>
      </c>
      <c r="O138" s="75">
        <v>2795</v>
      </c>
      <c r="P138" s="75">
        <v>4400</v>
      </c>
      <c r="Q138" s="75">
        <v>4059</v>
      </c>
      <c r="R138" s="75">
        <v>2428</v>
      </c>
      <c r="S138" s="75">
        <v>2145</v>
      </c>
      <c r="T138" s="75">
        <v>2563</v>
      </c>
      <c r="U138" s="75">
        <v>2422</v>
      </c>
      <c r="V138" s="75">
        <v>3125</v>
      </c>
      <c r="W138" s="75">
        <v>2929</v>
      </c>
      <c r="X138" s="75">
        <v>3011</v>
      </c>
      <c r="Y138" s="75">
        <v>2706</v>
      </c>
      <c r="Z138" s="75">
        <v>3618</v>
      </c>
      <c r="AA138" s="75">
        <v>3171</v>
      </c>
      <c r="AB138" s="75">
        <v>1267</v>
      </c>
      <c r="AC138" s="75">
        <v>1198</v>
      </c>
      <c r="AD138" s="75">
        <v>3870</v>
      </c>
      <c r="AE138" s="75">
        <v>3768</v>
      </c>
      <c r="AF138" s="75">
        <v>2905</v>
      </c>
      <c r="AG138" s="75">
        <v>2707</v>
      </c>
      <c r="AH138" s="75">
        <v>2902</v>
      </c>
      <c r="AI138" s="75">
        <v>2771</v>
      </c>
      <c r="AJ138" s="75">
        <v>3093</v>
      </c>
      <c r="AK138" s="75">
        <v>2966</v>
      </c>
      <c r="AL138" s="75">
        <v>4796</v>
      </c>
      <c r="AM138" s="75">
        <v>4276</v>
      </c>
      <c r="AN138" s="75">
        <v>3091</v>
      </c>
      <c r="AO138" s="75">
        <v>2889</v>
      </c>
      <c r="AP138" s="75">
        <v>3047</v>
      </c>
      <c r="AQ138" s="75">
        <v>3047</v>
      </c>
      <c r="AR138" s="75">
        <v>7791</v>
      </c>
      <c r="AS138" s="75">
        <v>7114</v>
      </c>
      <c r="AT138" s="75">
        <v>5879</v>
      </c>
      <c r="AU138" s="75">
        <v>5532</v>
      </c>
      <c r="AV138" s="75">
        <v>25872</v>
      </c>
      <c r="AW138" s="75">
        <v>24791</v>
      </c>
      <c r="AX138" s="75">
        <v>8082</v>
      </c>
      <c r="AY138" s="75">
        <v>7589</v>
      </c>
      <c r="AZ138" s="75">
        <v>22787</v>
      </c>
      <c r="BA138" s="75">
        <v>21413</v>
      </c>
      <c r="BB138" s="104"/>
      <c r="BC138" s="10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</row>
    <row r="139" spans="1:237" s="39" customFormat="1" ht="26.25" customHeight="1" x14ac:dyDescent="0.2">
      <c r="A139" s="143" t="s">
        <v>241</v>
      </c>
      <c r="B139" s="74" t="s">
        <v>136</v>
      </c>
      <c r="C139" s="74" t="s">
        <v>75</v>
      </c>
      <c r="D139" s="74" t="s">
        <v>46</v>
      </c>
      <c r="E139" s="74" t="s">
        <v>81</v>
      </c>
      <c r="F139" s="74" t="s">
        <v>41</v>
      </c>
      <c r="G139" s="74" t="s">
        <v>39</v>
      </c>
      <c r="H139" s="169">
        <f t="shared" si="43"/>
        <v>73885</v>
      </c>
      <c r="I139" s="169">
        <f t="shared" si="44"/>
        <v>70189</v>
      </c>
      <c r="J139" s="75">
        <v>3291</v>
      </c>
      <c r="K139" s="75">
        <v>3139</v>
      </c>
      <c r="L139" s="75">
        <v>6150</v>
      </c>
      <c r="M139" s="75">
        <v>6150</v>
      </c>
      <c r="N139" s="75">
        <v>1301</v>
      </c>
      <c r="O139" s="75">
        <v>1278</v>
      </c>
      <c r="P139" s="75">
        <v>3597</v>
      </c>
      <c r="Q139" s="75">
        <v>3333</v>
      </c>
      <c r="R139" s="75">
        <v>1305</v>
      </c>
      <c r="S139" s="75">
        <v>1155</v>
      </c>
      <c r="T139" s="75">
        <v>1479</v>
      </c>
      <c r="U139" s="75">
        <v>1476</v>
      </c>
      <c r="V139" s="75">
        <v>1306</v>
      </c>
      <c r="W139" s="75">
        <v>1306</v>
      </c>
      <c r="X139" s="75">
        <v>808</v>
      </c>
      <c r="Y139" s="75">
        <v>765</v>
      </c>
      <c r="Z139" s="75">
        <v>1893</v>
      </c>
      <c r="AA139" s="75">
        <v>1811</v>
      </c>
      <c r="AB139" s="75">
        <v>404</v>
      </c>
      <c r="AC139" s="75">
        <v>371</v>
      </c>
      <c r="AD139" s="75">
        <v>1732</v>
      </c>
      <c r="AE139" s="75">
        <v>1645</v>
      </c>
      <c r="AF139" s="75">
        <v>943</v>
      </c>
      <c r="AG139" s="75">
        <v>840</v>
      </c>
      <c r="AH139" s="75">
        <v>1933</v>
      </c>
      <c r="AI139" s="75">
        <v>1890</v>
      </c>
      <c r="AJ139" s="75">
        <v>1289</v>
      </c>
      <c r="AK139" s="75">
        <v>1289</v>
      </c>
      <c r="AL139" s="75">
        <v>1757</v>
      </c>
      <c r="AM139" s="75">
        <v>1625</v>
      </c>
      <c r="AN139" s="75">
        <v>1378</v>
      </c>
      <c r="AO139" s="75">
        <v>1237</v>
      </c>
      <c r="AP139" s="75">
        <v>1475</v>
      </c>
      <c r="AQ139" s="75">
        <v>1397</v>
      </c>
      <c r="AR139" s="75">
        <v>4311</v>
      </c>
      <c r="AS139" s="75">
        <v>3920</v>
      </c>
      <c r="AT139" s="75">
        <v>3301</v>
      </c>
      <c r="AU139" s="75">
        <v>2913</v>
      </c>
      <c r="AV139" s="75">
        <v>18301</v>
      </c>
      <c r="AW139" s="75">
        <v>17563</v>
      </c>
      <c r="AX139" s="75">
        <v>4891</v>
      </c>
      <c r="AY139" s="75">
        <v>4611</v>
      </c>
      <c r="AZ139" s="75">
        <v>11040</v>
      </c>
      <c r="BA139" s="75">
        <v>10475</v>
      </c>
      <c r="BB139" s="104"/>
      <c r="BC139" s="104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</row>
    <row r="140" spans="1:237" s="41" customFormat="1" ht="51.75" customHeight="1" x14ac:dyDescent="0.2">
      <c r="A140" s="119" t="s">
        <v>7</v>
      </c>
      <c r="B140" s="69" t="s">
        <v>136</v>
      </c>
      <c r="C140" s="69" t="s">
        <v>75</v>
      </c>
      <c r="D140" s="69" t="s">
        <v>46</v>
      </c>
      <c r="E140" s="69" t="s">
        <v>82</v>
      </c>
      <c r="F140" s="69" t="s">
        <v>41</v>
      </c>
      <c r="G140" s="74" t="s">
        <v>39</v>
      </c>
      <c r="H140" s="168">
        <f t="shared" si="43"/>
        <v>97959</v>
      </c>
      <c r="I140" s="168">
        <f t="shared" si="44"/>
        <v>86621</v>
      </c>
      <c r="J140" s="71">
        <v>3400</v>
      </c>
      <c r="K140" s="71">
        <v>3031</v>
      </c>
      <c r="L140" s="71">
        <v>3600</v>
      </c>
      <c r="M140" s="71">
        <v>3339</v>
      </c>
      <c r="N140" s="71">
        <v>1100</v>
      </c>
      <c r="O140" s="71">
        <v>978</v>
      </c>
      <c r="P140" s="71">
        <v>2250</v>
      </c>
      <c r="Q140" s="71">
        <v>1921</v>
      </c>
      <c r="R140" s="71">
        <v>1928</v>
      </c>
      <c r="S140" s="71">
        <v>1635</v>
      </c>
      <c r="T140" s="71">
        <v>2414</v>
      </c>
      <c r="U140" s="71">
        <v>2105</v>
      </c>
      <c r="V140" s="71">
        <v>1950</v>
      </c>
      <c r="W140" s="71">
        <v>1679</v>
      </c>
      <c r="X140" s="71">
        <v>2550</v>
      </c>
      <c r="Y140" s="71">
        <v>2138</v>
      </c>
      <c r="Z140" s="71">
        <v>2650</v>
      </c>
      <c r="AA140" s="71">
        <v>2318</v>
      </c>
      <c r="AB140" s="71">
        <v>1350</v>
      </c>
      <c r="AC140" s="71">
        <v>1134</v>
      </c>
      <c r="AD140" s="71">
        <v>4150</v>
      </c>
      <c r="AE140" s="71">
        <v>3688</v>
      </c>
      <c r="AF140" s="71">
        <v>2366</v>
      </c>
      <c r="AG140" s="71">
        <v>2067</v>
      </c>
      <c r="AH140" s="71">
        <v>1600</v>
      </c>
      <c r="AI140" s="71">
        <v>1395</v>
      </c>
      <c r="AJ140" s="71">
        <v>3200</v>
      </c>
      <c r="AK140" s="71">
        <v>2284</v>
      </c>
      <c r="AL140" s="71">
        <v>2250</v>
      </c>
      <c r="AM140" s="71">
        <v>1830</v>
      </c>
      <c r="AN140" s="71">
        <v>2681</v>
      </c>
      <c r="AO140" s="71">
        <v>1986</v>
      </c>
      <c r="AP140" s="71">
        <v>1550</v>
      </c>
      <c r="AQ140" s="71">
        <v>1165</v>
      </c>
      <c r="AR140" s="71">
        <v>10270</v>
      </c>
      <c r="AS140" s="71">
        <v>8942</v>
      </c>
      <c r="AT140" s="71">
        <v>6600</v>
      </c>
      <c r="AU140" s="71">
        <v>5557</v>
      </c>
      <c r="AV140" s="71">
        <v>17650</v>
      </c>
      <c r="AW140" s="71">
        <v>16568</v>
      </c>
      <c r="AX140" s="71">
        <v>8250</v>
      </c>
      <c r="AY140" s="71">
        <v>7482</v>
      </c>
      <c r="AZ140" s="71">
        <v>14200</v>
      </c>
      <c r="BA140" s="71">
        <v>13379</v>
      </c>
      <c r="BB140" s="102"/>
      <c r="BC140" s="102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</row>
    <row r="141" spans="1:237" s="45" customFormat="1" ht="57.75" customHeight="1" x14ac:dyDescent="0.2">
      <c r="A141" s="119" t="s">
        <v>8</v>
      </c>
      <c r="B141" s="69" t="s">
        <v>144</v>
      </c>
      <c r="C141" s="69" t="s">
        <v>49</v>
      </c>
      <c r="D141" s="69" t="s">
        <v>46</v>
      </c>
      <c r="E141" s="69" t="s">
        <v>59</v>
      </c>
      <c r="F141" s="69" t="s">
        <v>41</v>
      </c>
      <c r="G141" s="74" t="s">
        <v>39</v>
      </c>
      <c r="H141" s="168">
        <f t="shared" si="43"/>
        <v>1124</v>
      </c>
      <c r="I141" s="168">
        <f t="shared" si="44"/>
        <v>651</v>
      </c>
      <c r="J141" s="71">
        <v>26</v>
      </c>
      <c r="K141" s="71">
        <v>6</v>
      </c>
      <c r="L141" s="71">
        <v>63</v>
      </c>
      <c r="M141" s="71">
        <v>26</v>
      </c>
      <c r="N141" s="71">
        <v>8</v>
      </c>
      <c r="O141" s="71">
        <v>4</v>
      </c>
      <c r="P141" s="71">
        <v>53</v>
      </c>
      <c r="Q141" s="71">
        <v>21</v>
      </c>
      <c r="R141" s="71">
        <v>5</v>
      </c>
      <c r="S141" s="71">
        <v>5</v>
      </c>
      <c r="T141" s="71">
        <v>5</v>
      </c>
      <c r="U141" s="71">
        <v>0</v>
      </c>
      <c r="V141" s="71">
        <v>11</v>
      </c>
      <c r="W141" s="71">
        <v>9</v>
      </c>
      <c r="X141" s="71">
        <v>4</v>
      </c>
      <c r="Y141" s="71">
        <v>0</v>
      </c>
      <c r="Z141" s="71">
        <v>27</v>
      </c>
      <c r="AA141" s="71">
        <v>11</v>
      </c>
      <c r="AB141" s="71">
        <v>5</v>
      </c>
      <c r="AC141" s="71">
        <v>5</v>
      </c>
      <c r="AD141" s="71">
        <v>5</v>
      </c>
      <c r="AE141" s="71">
        <v>0</v>
      </c>
      <c r="AF141" s="71">
        <v>10</v>
      </c>
      <c r="AG141" s="71">
        <v>6</v>
      </c>
      <c r="AH141" s="71">
        <v>26</v>
      </c>
      <c r="AI141" s="71">
        <v>11</v>
      </c>
      <c r="AJ141" s="71">
        <v>5</v>
      </c>
      <c r="AK141" s="71">
        <v>5</v>
      </c>
      <c r="AL141" s="71">
        <v>5</v>
      </c>
      <c r="AM141" s="71">
        <v>0</v>
      </c>
      <c r="AN141" s="71">
        <v>5</v>
      </c>
      <c r="AO141" s="71">
        <v>0</v>
      </c>
      <c r="AP141" s="71">
        <v>11</v>
      </c>
      <c r="AQ141" s="71">
        <v>6</v>
      </c>
      <c r="AR141" s="71">
        <v>94</v>
      </c>
      <c r="AS141" s="71">
        <v>73</v>
      </c>
      <c r="AT141" s="71">
        <v>27</v>
      </c>
      <c r="AU141" s="71">
        <v>22</v>
      </c>
      <c r="AV141" s="71">
        <v>343</v>
      </c>
      <c r="AW141" s="71">
        <v>211</v>
      </c>
      <c r="AX141" s="71">
        <v>106</v>
      </c>
      <c r="AY141" s="71">
        <v>72</v>
      </c>
      <c r="AZ141" s="71">
        <v>280</v>
      </c>
      <c r="BA141" s="71">
        <v>158</v>
      </c>
      <c r="BB141" s="102"/>
      <c r="BC141" s="102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</row>
    <row r="142" spans="1:237" s="41" customFormat="1" ht="81" customHeight="1" x14ac:dyDescent="0.2">
      <c r="A142" s="148" t="s">
        <v>9</v>
      </c>
      <c r="B142" s="69" t="s">
        <v>136</v>
      </c>
      <c r="C142" s="69" t="s">
        <v>75</v>
      </c>
      <c r="D142" s="69" t="s">
        <v>36</v>
      </c>
      <c r="E142" s="69" t="s">
        <v>115</v>
      </c>
      <c r="F142" s="69" t="s">
        <v>41</v>
      </c>
      <c r="G142" s="69" t="s">
        <v>39</v>
      </c>
      <c r="H142" s="168">
        <f t="shared" si="43"/>
        <v>7137</v>
      </c>
      <c r="I142" s="168">
        <f t="shared" si="44"/>
        <v>5680</v>
      </c>
      <c r="J142" s="71">
        <v>53</v>
      </c>
      <c r="K142" s="71">
        <v>46</v>
      </c>
      <c r="L142" s="71">
        <v>580</v>
      </c>
      <c r="M142" s="71">
        <v>355</v>
      </c>
      <c r="N142" s="71">
        <v>80</v>
      </c>
      <c r="O142" s="71">
        <v>40</v>
      </c>
      <c r="P142" s="71">
        <v>35</v>
      </c>
      <c r="Q142" s="71">
        <v>30</v>
      </c>
      <c r="R142" s="71">
        <v>148</v>
      </c>
      <c r="S142" s="71">
        <v>143</v>
      </c>
      <c r="T142" s="71">
        <v>50</v>
      </c>
      <c r="U142" s="71">
        <v>40</v>
      </c>
      <c r="V142" s="71">
        <v>212</v>
      </c>
      <c r="W142" s="71">
        <v>210</v>
      </c>
      <c r="X142" s="71">
        <v>1</v>
      </c>
      <c r="Y142" s="71">
        <v>0</v>
      </c>
      <c r="Z142" s="71">
        <v>14</v>
      </c>
      <c r="AA142" s="71">
        <v>10</v>
      </c>
      <c r="AB142" s="71">
        <v>190</v>
      </c>
      <c r="AC142" s="71">
        <v>26</v>
      </c>
      <c r="AD142" s="71">
        <v>99</v>
      </c>
      <c r="AE142" s="71">
        <v>63</v>
      </c>
      <c r="AF142" s="71">
        <v>362</v>
      </c>
      <c r="AG142" s="71">
        <v>355</v>
      </c>
      <c r="AH142" s="71">
        <v>46</v>
      </c>
      <c r="AI142" s="71">
        <v>36</v>
      </c>
      <c r="AJ142" s="71">
        <v>431</v>
      </c>
      <c r="AK142" s="71">
        <v>330</v>
      </c>
      <c r="AL142" s="71">
        <v>32</v>
      </c>
      <c r="AM142" s="71">
        <v>23</v>
      </c>
      <c r="AN142" s="71">
        <v>43</v>
      </c>
      <c r="AO142" s="71">
        <v>37</v>
      </c>
      <c r="AP142" s="71">
        <v>42</v>
      </c>
      <c r="AQ142" s="71">
        <v>40</v>
      </c>
      <c r="AR142" s="71">
        <v>513</v>
      </c>
      <c r="AS142" s="71">
        <v>513</v>
      </c>
      <c r="AT142" s="71">
        <v>56</v>
      </c>
      <c r="AU142" s="71">
        <v>49</v>
      </c>
      <c r="AV142" s="71">
        <v>795</v>
      </c>
      <c r="AW142" s="71">
        <v>599</v>
      </c>
      <c r="AX142" s="71">
        <v>876</v>
      </c>
      <c r="AY142" s="71">
        <v>778</v>
      </c>
      <c r="AZ142" s="71">
        <v>2479</v>
      </c>
      <c r="BA142" s="71">
        <v>1957</v>
      </c>
      <c r="BB142" s="102"/>
      <c r="BC142" s="102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</row>
    <row r="143" spans="1:237" s="45" customFormat="1" ht="85.5" customHeight="1" x14ac:dyDescent="0.2">
      <c r="A143" s="149" t="s">
        <v>10</v>
      </c>
      <c r="B143" s="69" t="s">
        <v>136</v>
      </c>
      <c r="C143" s="69" t="s">
        <v>75</v>
      </c>
      <c r="D143" s="69" t="s">
        <v>46</v>
      </c>
      <c r="E143" s="69" t="s">
        <v>96</v>
      </c>
      <c r="F143" s="69" t="s">
        <v>41</v>
      </c>
      <c r="G143" s="74" t="s">
        <v>39</v>
      </c>
      <c r="H143" s="168">
        <f t="shared" si="43"/>
        <v>106277</v>
      </c>
      <c r="I143" s="168">
        <f t="shared" si="44"/>
        <v>106280</v>
      </c>
      <c r="J143" s="71">
        <v>315</v>
      </c>
      <c r="K143" s="71">
        <v>315</v>
      </c>
      <c r="L143" s="71">
        <v>0</v>
      </c>
      <c r="M143" s="71"/>
      <c r="N143" s="71">
        <v>26</v>
      </c>
      <c r="O143" s="71">
        <v>26</v>
      </c>
      <c r="P143" s="71">
        <v>21</v>
      </c>
      <c r="Q143" s="71">
        <v>21</v>
      </c>
      <c r="R143" s="71">
        <v>54</v>
      </c>
      <c r="S143" s="71">
        <v>54</v>
      </c>
      <c r="T143" s="71">
        <v>12</v>
      </c>
      <c r="U143" s="71">
        <v>12</v>
      </c>
      <c r="V143" s="71">
        <v>13</v>
      </c>
      <c r="W143" s="71">
        <v>13</v>
      </c>
      <c r="X143" s="71">
        <v>19</v>
      </c>
      <c r="Y143" s="71">
        <v>19</v>
      </c>
      <c r="Z143" s="71">
        <v>123</v>
      </c>
      <c r="AA143" s="71">
        <v>123</v>
      </c>
      <c r="AB143" s="71">
        <v>0</v>
      </c>
      <c r="AC143" s="71"/>
      <c r="AD143" s="71">
        <v>10</v>
      </c>
      <c r="AE143" s="71">
        <v>10</v>
      </c>
      <c r="AF143" s="71">
        <v>10</v>
      </c>
      <c r="AG143" s="71">
        <v>10</v>
      </c>
      <c r="AH143" s="71">
        <v>85</v>
      </c>
      <c r="AI143" s="71">
        <v>85</v>
      </c>
      <c r="AJ143" s="71">
        <v>43</v>
      </c>
      <c r="AK143" s="71">
        <v>46</v>
      </c>
      <c r="AL143" s="71">
        <v>120</v>
      </c>
      <c r="AM143" s="71">
        <v>120</v>
      </c>
      <c r="AN143" s="71">
        <v>53</v>
      </c>
      <c r="AO143" s="71">
        <v>53</v>
      </c>
      <c r="AP143" s="71">
        <v>6</v>
      </c>
      <c r="AQ143" s="71">
        <v>6</v>
      </c>
      <c r="AR143" s="71">
        <v>2039</v>
      </c>
      <c r="AS143" s="71">
        <v>2039</v>
      </c>
      <c r="AT143" s="71">
        <v>221</v>
      </c>
      <c r="AU143" s="71">
        <v>221</v>
      </c>
      <c r="AV143" s="71">
        <v>68023</v>
      </c>
      <c r="AW143" s="71">
        <v>68023</v>
      </c>
      <c r="AX143" s="71">
        <v>6099</v>
      </c>
      <c r="AY143" s="71">
        <v>6099</v>
      </c>
      <c r="AZ143" s="71">
        <v>28985</v>
      </c>
      <c r="BA143" s="71">
        <v>28985</v>
      </c>
      <c r="BB143" s="102"/>
      <c r="BC143" s="102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</row>
    <row r="144" spans="1:237" s="37" customFormat="1" ht="51" customHeight="1" x14ac:dyDescent="0.2">
      <c r="A144" s="67" t="s">
        <v>11</v>
      </c>
      <c r="B144" s="69"/>
      <c r="C144" s="69" t="s">
        <v>109</v>
      </c>
      <c r="D144" s="69" t="s">
        <v>109</v>
      </c>
      <c r="E144" s="69" t="s">
        <v>109</v>
      </c>
      <c r="F144" s="69" t="s">
        <v>41</v>
      </c>
      <c r="G144" s="74" t="s">
        <v>39</v>
      </c>
      <c r="H144" s="168">
        <f t="shared" si="43"/>
        <v>21564</v>
      </c>
      <c r="I144" s="168">
        <f t="shared" si="44"/>
        <v>21237</v>
      </c>
      <c r="J144" s="71">
        <f>J145+J146</f>
        <v>0</v>
      </c>
      <c r="K144" s="71">
        <f>K145+K146</f>
        <v>0</v>
      </c>
      <c r="L144" s="71">
        <f t="shared" ref="L144:BA144" si="45">L145+L146</f>
        <v>30</v>
      </c>
      <c r="M144" s="71">
        <f t="shared" si="45"/>
        <v>3</v>
      </c>
      <c r="N144" s="71">
        <f t="shared" si="45"/>
        <v>0</v>
      </c>
      <c r="O144" s="71">
        <f t="shared" si="45"/>
        <v>0</v>
      </c>
      <c r="P144" s="71">
        <f t="shared" si="45"/>
        <v>125</v>
      </c>
      <c r="Q144" s="71">
        <f t="shared" si="45"/>
        <v>105</v>
      </c>
      <c r="R144" s="71">
        <f t="shared" si="45"/>
        <v>1247</v>
      </c>
      <c r="S144" s="71">
        <f t="shared" si="45"/>
        <v>1227</v>
      </c>
      <c r="T144" s="71">
        <f t="shared" si="45"/>
        <v>830</v>
      </c>
      <c r="U144" s="71">
        <f t="shared" si="45"/>
        <v>830</v>
      </c>
      <c r="V144" s="71">
        <f t="shared" si="45"/>
        <v>0</v>
      </c>
      <c r="W144" s="71">
        <f t="shared" si="45"/>
        <v>0</v>
      </c>
      <c r="X144" s="71">
        <f t="shared" si="45"/>
        <v>20</v>
      </c>
      <c r="Y144" s="71">
        <f t="shared" si="45"/>
        <v>11</v>
      </c>
      <c r="Z144" s="71">
        <f t="shared" si="45"/>
        <v>545</v>
      </c>
      <c r="AA144" s="71">
        <f t="shared" si="45"/>
        <v>525</v>
      </c>
      <c r="AB144" s="71">
        <f t="shared" si="45"/>
        <v>375</v>
      </c>
      <c r="AC144" s="71">
        <f t="shared" si="45"/>
        <v>375</v>
      </c>
      <c r="AD144" s="71">
        <f t="shared" si="45"/>
        <v>0</v>
      </c>
      <c r="AE144" s="71">
        <f t="shared" si="45"/>
        <v>0</v>
      </c>
      <c r="AF144" s="71">
        <f t="shared" si="45"/>
        <v>107</v>
      </c>
      <c r="AG144" s="71">
        <f t="shared" si="45"/>
        <v>107</v>
      </c>
      <c r="AH144" s="71">
        <f t="shared" si="45"/>
        <v>0</v>
      </c>
      <c r="AI144" s="71">
        <f t="shared" si="45"/>
        <v>0</v>
      </c>
      <c r="AJ144" s="71">
        <f t="shared" si="45"/>
        <v>387</v>
      </c>
      <c r="AK144" s="71">
        <f t="shared" si="45"/>
        <v>387</v>
      </c>
      <c r="AL144" s="71">
        <f t="shared" si="45"/>
        <v>0</v>
      </c>
      <c r="AM144" s="71">
        <f t="shared" si="45"/>
        <v>0</v>
      </c>
      <c r="AN144" s="71">
        <f t="shared" si="45"/>
        <v>0</v>
      </c>
      <c r="AO144" s="71">
        <f t="shared" si="45"/>
        <v>0</v>
      </c>
      <c r="AP144" s="71">
        <f t="shared" si="45"/>
        <v>0</v>
      </c>
      <c r="AQ144" s="71">
        <f t="shared" si="45"/>
        <v>0</v>
      </c>
      <c r="AR144" s="71">
        <f t="shared" si="45"/>
        <v>2560</v>
      </c>
      <c r="AS144" s="71">
        <f t="shared" si="45"/>
        <v>2440</v>
      </c>
      <c r="AT144" s="71">
        <f t="shared" si="45"/>
        <v>4293</v>
      </c>
      <c r="AU144" s="71">
        <f t="shared" si="45"/>
        <v>4246</v>
      </c>
      <c r="AV144" s="71">
        <f t="shared" si="45"/>
        <v>11015</v>
      </c>
      <c r="AW144" s="71">
        <f t="shared" si="45"/>
        <v>10981</v>
      </c>
      <c r="AX144" s="71">
        <f t="shared" si="45"/>
        <v>30</v>
      </c>
      <c r="AY144" s="71">
        <f t="shared" si="45"/>
        <v>0</v>
      </c>
      <c r="AZ144" s="71">
        <f t="shared" si="45"/>
        <v>0</v>
      </c>
      <c r="BA144" s="71">
        <f t="shared" si="45"/>
        <v>0</v>
      </c>
      <c r="BB144" s="102"/>
      <c r="BC144" s="102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</row>
    <row r="145" spans="1:237" s="51" customFormat="1" ht="21" customHeight="1" x14ac:dyDescent="0.2">
      <c r="A145" s="72" t="s">
        <v>242</v>
      </c>
      <c r="B145" s="74" t="s">
        <v>145</v>
      </c>
      <c r="C145" s="74" t="s">
        <v>36</v>
      </c>
      <c r="D145" s="74" t="s">
        <v>51</v>
      </c>
      <c r="E145" s="74" t="s">
        <v>52</v>
      </c>
      <c r="F145" s="74" t="s">
        <v>41</v>
      </c>
      <c r="G145" s="74" t="s">
        <v>39</v>
      </c>
      <c r="H145" s="169">
        <f t="shared" si="43"/>
        <v>21123</v>
      </c>
      <c r="I145" s="169">
        <f t="shared" si="44"/>
        <v>21123</v>
      </c>
      <c r="J145" s="75"/>
      <c r="K145" s="75"/>
      <c r="L145" s="75"/>
      <c r="M145" s="75"/>
      <c r="N145" s="75"/>
      <c r="O145" s="75"/>
      <c r="P145" s="75">
        <v>105</v>
      </c>
      <c r="Q145" s="75">
        <v>105</v>
      </c>
      <c r="R145" s="75">
        <v>1227</v>
      </c>
      <c r="S145" s="75">
        <v>1227</v>
      </c>
      <c r="T145" s="75">
        <v>830</v>
      </c>
      <c r="U145" s="75">
        <v>830</v>
      </c>
      <c r="V145" s="75"/>
      <c r="W145" s="75"/>
      <c r="X145" s="75"/>
      <c r="Y145" s="75"/>
      <c r="Z145" s="75">
        <v>525</v>
      </c>
      <c r="AA145" s="75">
        <v>525</v>
      </c>
      <c r="AB145" s="75">
        <v>375</v>
      </c>
      <c r="AC145" s="75">
        <v>375</v>
      </c>
      <c r="AD145" s="75"/>
      <c r="AE145" s="75"/>
      <c r="AF145" s="75">
        <v>107</v>
      </c>
      <c r="AG145" s="75">
        <v>107</v>
      </c>
      <c r="AH145" s="75"/>
      <c r="AI145" s="75"/>
      <c r="AJ145" s="75">
        <v>387</v>
      </c>
      <c r="AK145" s="75">
        <v>387</v>
      </c>
      <c r="AL145" s="75"/>
      <c r="AM145" s="75"/>
      <c r="AN145" s="75"/>
      <c r="AO145" s="75"/>
      <c r="AP145" s="75"/>
      <c r="AQ145" s="75"/>
      <c r="AR145" s="75">
        <v>2360</v>
      </c>
      <c r="AS145" s="75">
        <v>2360</v>
      </c>
      <c r="AT145" s="75">
        <v>4233</v>
      </c>
      <c r="AU145" s="75">
        <v>4233</v>
      </c>
      <c r="AV145" s="75">
        <v>10974</v>
      </c>
      <c r="AW145" s="75">
        <v>10974</v>
      </c>
      <c r="AX145" s="75"/>
      <c r="AY145" s="75"/>
      <c r="AZ145" s="75"/>
      <c r="BA145" s="75"/>
      <c r="BB145" s="104"/>
      <c r="BC145" s="104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</row>
    <row r="146" spans="1:237" s="35" customFormat="1" ht="30" customHeight="1" x14ac:dyDescent="0.2">
      <c r="A146" s="72" t="s">
        <v>243</v>
      </c>
      <c r="B146" s="74" t="s">
        <v>136</v>
      </c>
      <c r="C146" s="74" t="s">
        <v>75</v>
      </c>
      <c r="D146" s="74" t="s">
        <v>46</v>
      </c>
      <c r="E146" s="74" t="s">
        <v>52</v>
      </c>
      <c r="F146" s="74" t="s">
        <v>41</v>
      </c>
      <c r="G146" s="74" t="s">
        <v>39</v>
      </c>
      <c r="H146" s="169">
        <f t="shared" si="43"/>
        <v>441</v>
      </c>
      <c r="I146" s="169">
        <f t="shared" si="44"/>
        <v>114</v>
      </c>
      <c r="J146" s="75"/>
      <c r="K146" s="75"/>
      <c r="L146" s="75">
        <v>30</v>
      </c>
      <c r="M146" s="75">
        <v>3</v>
      </c>
      <c r="N146" s="75"/>
      <c r="O146" s="75"/>
      <c r="P146" s="75">
        <v>20</v>
      </c>
      <c r="Q146" s="75"/>
      <c r="R146" s="75">
        <v>20</v>
      </c>
      <c r="S146" s="75"/>
      <c r="T146" s="75"/>
      <c r="U146" s="75"/>
      <c r="V146" s="75"/>
      <c r="W146" s="75"/>
      <c r="X146" s="75">
        <v>20</v>
      </c>
      <c r="Y146" s="75">
        <v>11</v>
      </c>
      <c r="Z146" s="75">
        <v>20</v>
      </c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>
        <v>200</v>
      </c>
      <c r="AS146" s="75">
        <v>80</v>
      </c>
      <c r="AT146" s="75">
        <v>60</v>
      </c>
      <c r="AU146" s="75">
        <v>13</v>
      </c>
      <c r="AV146" s="75">
        <v>41</v>
      </c>
      <c r="AW146" s="75">
        <v>7</v>
      </c>
      <c r="AX146" s="75">
        <v>30</v>
      </c>
      <c r="AY146" s="75"/>
      <c r="AZ146" s="75"/>
      <c r="BA146" s="75"/>
      <c r="BB146" s="104"/>
      <c r="BC146" s="10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</row>
    <row r="147" spans="1:237" s="37" customFormat="1" ht="44.25" customHeight="1" x14ac:dyDescent="0.2">
      <c r="A147" s="179" t="s">
        <v>12</v>
      </c>
      <c r="B147" s="69"/>
      <c r="C147" s="69"/>
      <c r="D147" s="69"/>
      <c r="E147" s="69"/>
      <c r="F147" s="69"/>
      <c r="G147" s="74"/>
      <c r="H147" s="168">
        <f t="shared" si="43"/>
        <v>24353</v>
      </c>
      <c r="I147" s="168">
        <f t="shared" si="44"/>
        <v>24073</v>
      </c>
      <c r="J147" s="71">
        <f>J149+J150+J148</f>
        <v>167</v>
      </c>
      <c r="K147" s="71">
        <f>K148+K149+K150</f>
        <v>167</v>
      </c>
      <c r="L147" s="71">
        <f t="shared" ref="L147:BA147" si="46">L148+L149+L150</f>
        <v>309</v>
      </c>
      <c r="M147" s="71">
        <f t="shared" si="46"/>
        <v>303</v>
      </c>
      <c r="N147" s="71">
        <f t="shared" si="46"/>
        <v>189</v>
      </c>
      <c r="O147" s="71">
        <f t="shared" si="46"/>
        <v>188</v>
      </c>
      <c r="P147" s="71">
        <f t="shared" si="46"/>
        <v>436</v>
      </c>
      <c r="Q147" s="71">
        <f t="shared" si="46"/>
        <v>407</v>
      </c>
      <c r="R147" s="71">
        <f t="shared" si="46"/>
        <v>106</v>
      </c>
      <c r="S147" s="71">
        <f t="shared" si="46"/>
        <v>106</v>
      </c>
      <c r="T147" s="71">
        <f t="shared" si="46"/>
        <v>643</v>
      </c>
      <c r="U147" s="71">
        <f t="shared" si="46"/>
        <v>641</v>
      </c>
      <c r="V147" s="71">
        <f t="shared" si="46"/>
        <v>1949</v>
      </c>
      <c r="W147" s="71">
        <f t="shared" si="46"/>
        <v>1947</v>
      </c>
      <c r="X147" s="71">
        <f t="shared" si="46"/>
        <v>1203</v>
      </c>
      <c r="Y147" s="71">
        <f t="shared" si="46"/>
        <v>1203</v>
      </c>
      <c r="Z147" s="71">
        <f t="shared" si="46"/>
        <v>2887</v>
      </c>
      <c r="AA147" s="71">
        <f t="shared" si="46"/>
        <v>2871</v>
      </c>
      <c r="AB147" s="71">
        <f t="shared" si="46"/>
        <v>355</v>
      </c>
      <c r="AC147" s="71">
        <f t="shared" si="46"/>
        <v>355</v>
      </c>
      <c r="AD147" s="71">
        <f t="shared" si="46"/>
        <v>1662</v>
      </c>
      <c r="AE147" s="71">
        <f t="shared" si="46"/>
        <v>1662</v>
      </c>
      <c r="AF147" s="71">
        <f t="shared" si="46"/>
        <v>865</v>
      </c>
      <c r="AG147" s="71">
        <f t="shared" si="46"/>
        <v>865</v>
      </c>
      <c r="AH147" s="71">
        <f t="shared" si="46"/>
        <v>1750</v>
      </c>
      <c r="AI147" s="71">
        <f t="shared" si="46"/>
        <v>1720</v>
      </c>
      <c r="AJ147" s="71">
        <f t="shared" si="46"/>
        <v>642</v>
      </c>
      <c r="AK147" s="71">
        <f t="shared" si="46"/>
        <v>642</v>
      </c>
      <c r="AL147" s="71">
        <f t="shared" si="46"/>
        <v>504</v>
      </c>
      <c r="AM147" s="71">
        <f t="shared" si="46"/>
        <v>492</v>
      </c>
      <c r="AN147" s="71">
        <f t="shared" si="46"/>
        <v>4769</v>
      </c>
      <c r="AO147" s="71">
        <f t="shared" si="46"/>
        <v>4751</v>
      </c>
      <c r="AP147" s="71">
        <f t="shared" si="46"/>
        <v>2373</v>
      </c>
      <c r="AQ147" s="71">
        <f t="shared" si="46"/>
        <v>2224</v>
      </c>
      <c r="AR147" s="71">
        <f t="shared" si="46"/>
        <v>894</v>
      </c>
      <c r="AS147" s="71">
        <f t="shared" si="46"/>
        <v>894</v>
      </c>
      <c r="AT147" s="71">
        <f t="shared" si="46"/>
        <v>259</v>
      </c>
      <c r="AU147" s="71">
        <f t="shared" si="46"/>
        <v>244</v>
      </c>
      <c r="AV147" s="71">
        <f t="shared" si="46"/>
        <v>0</v>
      </c>
      <c r="AW147" s="71">
        <f t="shared" si="46"/>
        <v>0</v>
      </c>
      <c r="AX147" s="71">
        <f t="shared" si="46"/>
        <v>459</v>
      </c>
      <c r="AY147" s="71">
        <f t="shared" si="46"/>
        <v>459</v>
      </c>
      <c r="AZ147" s="71">
        <f t="shared" si="46"/>
        <v>1932</v>
      </c>
      <c r="BA147" s="71">
        <f t="shared" si="46"/>
        <v>1932</v>
      </c>
      <c r="BB147" s="102"/>
      <c r="BC147" s="102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</row>
    <row r="148" spans="1:237" s="37" customFormat="1" ht="24.75" customHeight="1" x14ac:dyDescent="0.2">
      <c r="A148" s="179"/>
      <c r="B148" s="69" t="s">
        <v>133</v>
      </c>
      <c r="C148" s="69" t="s">
        <v>36</v>
      </c>
      <c r="D148" s="69" t="s">
        <v>49</v>
      </c>
      <c r="E148" s="69" t="s">
        <v>314</v>
      </c>
      <c r="F148" s="69" t="s">
        <v>41</v>
      </c>
      <c r="G148" s="74" t="s">
        <v>39</v>
      </c>
      <c r="H148" s="168">
        <f t="shared" si="43"/>
        <v>4906</v>
      </c>
      <c r="I148" s="168">
        <f t="shared" si="44"/>
        <v>4635</v>
      </c>
      <c r="J148" s="71">
        <v>47</v>
      </c>
      <c r="K148" s="71">
        <v>47</v>
      </c>
      <c r="L148" s="71">
        <v>30</v>
      </c>
      <c r="M148" s="71">
        <v>30</v>
      </c>
      <c r="N148" s="71">
        <v>51</v>
      </c>
      <c r="O148" s="71">
        <v>50</v>
      </c>
      <c r="P148" s="71">
        <v>108</v>
      </c>
      <c r="Q148" s="71">
        <v>79</v>
      </c>
      <c r="R148" s="71">
        <v>32</v>
      </c>
      <c r="S148" s="71">
        <v>32</v>
      </c>
      <c r="T148" s="71">
        <v>161</v>
      </c>
      <c r="U148" s="71">
        <v>161</v>
      </c>
      <c r="V148" s="71">
        <v>173</v>
      </c>
      <c r="W148" s="71">
        <v>173</v>
      </c>
      <c r="X148" s="71">
        <v>150</v>
      </c>
      <c r="Y148" s="71">
        <v>150</v>
      </c>
      <c r="Z148" s="71">
        <v>622</v>
      </c>
      <c r="AA148" s="71">
        <v>606</v>
      </c>
      <c r="AB148" s="71">
        <v>42</v>
      </c>
      <c r="AC148" s="71">
        <v>42</v>
      </c>
      <c r="AD148" s="71">
        <v>382</v>
      </c>
      <c r="AE148" s="71">
        <v>382</v>
      </c>
      <c r="AF148" s="71">
        <v>233</v>
      </c>
      <c r="AG148" s="71">
        <v>233</v>
      </c>
      <c r="AH148" s="71">
        <v>434</v>
      </c>
      <c r="AI148" s="71">
        <v>404</v>
      </c>
      <c r="AJ148" s="71">
        <v>63</v>
      </c>
      <c r="AK148" s="71">
        <v>63</v>
      </c>
      <c r="AL148" s="71">
        <v>134</v>
      </c>
      <c r="AM148" s="71">
        <v>121</v>
      </c>
      <c r="AN148" s="71">
        <v>874</v>
      </c>
      <c r="AO148" s="71">
        <v>856</v>
      </c>
      <c r="AP148" s="71">
        <v>749</v>
      </c>
      <c r="AQ148" s="71">
        <v>600</v>
      </c>
      <c r="AR148" s="71">
        <v>110</v>
      </c>
      <c r="AS148" s="71">
        <v>110</v>
      </c>
      <c r="AT148" s="71">
        <v>74</v>
      </c>
      <c r="AU148" s="71">
        <v>59</v>
      </c>
      <c r="AV148" s="71">
        <v>0</v>
      </c>
      <c r="AW148" s="71"/>
      <c r="AX148" s="71">
        <v>52</v>
      </c>
      <c r="AY148" s="71">
        <v>52</v>
      </c>
      <c r="AZ148" s="71">
        <v>385</v>
      </c>
      <c r="BA148" s="71">
        <v>385</v>
      </c>
      <c r="BB148" s="102"/>
      <c r="BC148" s="102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</row>
    <row r="149" spans="1:237" s="37" customFormat="1" ht="27.75" customHeight="1" x14ac:dyDescent="0.2">
      <c r="A149" s="179"/>
      <c r="B149" s="69" t="s">
        <v>133</v>
      </c>
      <c r="C149" s="69" t="s">
        <v>36</v>
      </c>
      <c r="D149" s="69" t="s">
        <v>49</v>
      </c>
      <c r="E149" s="69" t="s">
        <v>50</v>
      </c>
      <c r="F149" s="69" t="s">
        <v>41</v>
      </c>
      <c r="G149" s="74" t="s">
        <v>39</v>
      </c>
      <c r="H149" s="168">
        <f t="shared" si="43"/>
        <v>972</v>
      </c>
      <c r="I149" s="168">
        <f t="shared" si="44"/>
        <v>963</v>
      </c>
      <c r="J149" s="71">
        <v>6</v>
      </c>
      <c r="K149" s="71">
        <v>6</v>
      </c>
      <c r="L149" s="71">
        <v>14</v>
      </c>
      <c r="M149" s="71">
        <v>8</v>
      </c>
      <c r="N149" s="71">
        <v>7</v>
      </c>
      <c r="O149" s="71">
        <v>7</v>
      </c>
      <c r="P149" s="71">
        <v>16</v>
      </c>
      <c r="Q149" s="71">
        <v>16</v>
      </c>
      <c r="R149" s="71">
        <v>4</v>
      </c>
      <c r="S149" s="71">
        <v>4</v>
      </c>
      <c r="T149" s="71">
        <v>24</v>
      </c>
      <c r="U149" s="71">
        <v>22</v>
      </c>
      <c r="V149" s="71">
        <v>89</v>
      </c>
      <c r="W149" s="71">
        <v>87</v>
      </c>
      <c r="X149" s="71">
        <v>53</v>
      </c>
      <c r="Y149" s="71">
        <v>53</v>
      </c>
      <c r="Z149" s="71">
        <v>113</v>
      </c>
      <c r="AA149" s="71">
        <v>113</v>
      </c>
      <c r="AB149" s="71">
        <v>16</v>
      </c>
      <c r="AC149" s="71">
        <v>16</v>
      </c>
      <c r="AD149" s="71">
        <v>64</v>
      </c>
      <c r="AE149" s="71">
        <v>64</v>
      </c>
      <c r="AF149" s="71">
        <v>32</v>
      </c>
      <c r="AG149" s="71">
        <v>32</v>
      </c>
      <c r="AH149" s="71">
        <v>66</v>
      </c>
      <c r="AI149" s="71">
        <v>66</v>
      </c>
      <c r="AJ149" s="71">
        <v>29</v>
      </c>
      <c r="AK149" s="71">
        <v>29</v>
      </c>
      <c r="AL149" s="71">
        <v>18</v>
      </c>
      <c r="AM149" s="71">
        <v>19</v>
      </c>
      <c r="AN149" s="71">
        <v>195</v>
      </c>
      <c r="AO149" s="71">
        <v>195</v>
      </c>
      <c r="AP149" s="71">
        <v>81</v>
      </c>
      <c r="AQ149" s="71">
        <v>81</v>
      </c>
      <c r="AR149" s="71">
        <v>39</v>
      </c>
      <c r="AS149" s="71">
        <v>39</v>
      </c>
      <c r="AT149" s="71">
        <v>9</v>
      </c>
      <c r="AU149" s="71">
        <v>9</v>
      </c>
      <c r="AV149" s="71">
        <v>0</v>
      </c>
      <c r="AW149" s="71"/>
      <c r="AX149" s="71">
        <v>20</v>
      </c>
      <c r="AY149" s="71">
        <v>20</v>
      </c>
      <c r="AZ149" s="71">
        <v>77</v>
      </c>
      <c r="BA149" s="71">
        <v>77</v>
      </c>
      <c r="BB149" s="102"/>
      <c r="BC149" s="102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</row>
    <row r="150" spans="1:237" s="37" customFormat="1" ht="37.5" customHeight="1" x14ac:dyDescent="0.2">
      <c r="A150" s="179"/>
      <c r="B150" s="69" t="s">
        <v>133</v>
      </c>
      <c r="C150" s="69" t="s">
        <v>36</v>
      </c>
      <c r="D150" s="69" t="s">
        <v>49</v>
      </c>
      <c r="E150" s="69" t="s">
        <v>50</v>
      </c>
      <c r="F150" s="69" t="s">
        <v>41</v>
      </c>
      <c r="G150" s="74" t="s">
        <v>39</v>
      </c>
      <c r="H150" s="168">
        <f t="shared" si="43"/>
        <v>18475</v>
      </c>
      <c r="I150" s="168">
        <f t="shared" si="44"/>
        <v>18475</v>
      </c>
      <c r="J150" s="71">
        <v>114</v>
      </c>
      <c r="K150" s="71">
        <v>114</v>
      </c>
      <c r="L150" s="71">
        <v>265</v>
      </c>
      <c r="M150" s="71">
        <v>265</v>
      </c>
      <c r="N150" s="71">
        <v>131</v>
      </c>
      <c r="O150" s="71">
        <v>131</v>
      </c>
      <c r="P150" s="71">
        <v>312</v>
      </c>
      <c r="Q150" s="71">
        <v>312</v>
      </c>
      <c r="R150" s="71">
        <v>70</v>
      </c>
      <c r="S150" s="71">
        <v>70</v>
      </c>
      <c r="T150" s="71">
        <v>458</v>
      </c>
      <c r="U150" s="71">
        <v>458</v>
      </c>
      <c r="V150" s="71">
        <v>1687</v>
      </c>
      <c r="W150" s="71">
        <v>1687</v>
      </c>
      <c r="X150" s="71">
        <v>1000</v>
      </c>
      <c r="Y150" s="71">
        <v>1000</v>
      </c>
      <c r="Z150" s="71">
        <v>2152</v>
      </c>
      <c r="AA150" s="71">
        <v>2152</v>
      </c>
      <c r="AB150" s="71">
        <v>297</v>
      </c>
      <c r="AC150" s="71">
        <v>297</v>
      </c>
      <c r="AD150" s="71">
        <v>1216</v>
      </c>
      <c r="AE150" s="71">
        <v>1216</v>
      </c>
      <c r="AF150" s="71">
        <v>600</v>
      </c>
      <c r="AG150" s="71">
        <v>600</v>
      </c>
      <c r="AH150" s="71">
        <v>1250</v>
      </c>
      <c r="AI150" s="71">
        <v>1250</v>
      </c>
      <c r="AJ150" s="71">
        <v>550</v>
      </c>
      <c r="AK150" s="71">
        <v>550</v>
      </c>
      <c r="AL150" s="71">
        <v>352</v>
      </c>
      <c r="AM150" s="71">
        <v>352</v>
      </c>
      <c r="AN150" s="71">
        <v>3700</v>
      </c>
      <c r="AO150" s="71">
        <v>3700</v>
      </c>
      <c r="AP150" s="71">
        <v>1543</v>
      </c>
      <c r="AQ150" s="71">
        <v>1543</v>
      </c>
      <c r="AR150" s="71">
        <v>745</v>
      </c>
      <c r="AS150" s="71">
        <v>745</v>
      </c>
      <c r="AT150" s="71">
        <v>176</v>
      </c>
      <c r="AU150" s="71">
        <v>176</v>
      </c>
      <c r="AV150" s="71">
        <v>0</v>
      </c>
      <c r="AW150" s="71"/>
      <c r="AX150" s="71">
        <v>387</v>
      </c>
      <c r="AY150" s="71">
        <v>387</v>
      </c>
      <c r="AZ150" s="71">
        <v>1470</v>
      </c>
      <c r="BA150" s="71">
        <v>1470</v>
      </c>
      <c r="BB150" s="102"/>
      <c r="BC150" s="102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</row>
    <row r="151" spans="1:237" s="60" customFormat="1" ht="57.75" customHeight="1" x14ac:dyDescent="0.2">
      <c r="A151" s="67" t="s">
        <v>13</v>
      </c>
      <c r="B151" s="68" t="s">
        <v>145</v>
      </c>
      <c r="C151" s="68" t="s">
        <v>75</v>
      </c>
      <c r="D151" s="68" t="s">
        <v>36</v>
      </c>
      <c r="E151" s="68"/>
      <c r="F151" s="69" t="s">
        <v>41</v>
      </c>
      <c r="G151" s="69" t="s">
        <v>39</v>
      </c>
      <c r="H151" s="168">
        <f>H152+H153+H154</f>
        <v>282817</v>
      </c>
      <c r="I151" s="168">
        <f>I152+I153+I154</f>
        <v>282813</v>
      </c>
      <c r="J151" s="71">
        <f>J152+J153+J154</f>
        <v>10101</v>
      </c>
      <c r="K151" s="71">
        <f>K152+K153+K154</f>
        <v>10101</v>
      </c>
      <c r="L151" s="71">
        <f t="shared" ref="L151:BA151" si="47">L152+L153+L154</f>
        <v>20204</v>
      </c>
      <c r="M151" s="71">
        <f t="shared" si="47"/>
        <v>20201</v>
      </c>
      <c r="N151" s="71">
        <f t="shared" si="47"/>
        <v>11223</v>
      </c>
      <c r="O151" s="71">
        <f t="shared" si="47"/>
        <v>11223</v>
      </c>
      <c r="P151" s="71">
        <f t="shared" si="47"/>
        <v>11223</v>
      </c>
      <c r="Q151" s="71">
        <f t="shared" si="47"/>
        <v>6734</v>
      </c>
      <c r="R151" s="71">
        <f t="shared" si="47"/>
        <v>4489</v>
      </c>
      <c r="S151" s="71">
        <f t="shared" si="47"/>
        <v>8978</v>
      </c>
      <c r="T151" s="71">
        <f t="shared" si="47"/>
        <v>4489</v>
      </c>
      <c r="U151" s="71">
        <f t="shared" si="47"/>
        <v>4489</v>
      </c>
      <c r="V151" s="71">
        <f t="shared" si="47"/>
        <v>11223</v>
      </c>
      <c r="W151" s="71">
        <f t="shared" si="47"/>
        <v>11223</v>
      </c>
      <c r="X151" s="71">
        <f t="shared" si="47"/>
        <v>6733</v>
      </c>
      <c r="Y151" s="71">
        <f t="shared" si="47"/>
        <v>6733</v>
      </c>
      <c r="Z151" s="71">
        <f t="shared" si="47"/>
        <v>11223</v>
      </c>
      <c r="AA151" s="71">
        <f t="shared" si="47"/>
        <v>11223</v>
      </c>
      <c r="AB151" s="71">
        <f t="shared" si="47"/>
        <v>5611</v>
      </c>
      <c r="AC151" s="71">
        <f t="shared" si="47"/>
        <v>5611</v>
      </c>
      <c r="AD151" s="71">
        <f t="shared" si="47"/>
        <v>10100</v>
      </c>
      <c r="AE151" s="71">
        <f t="shared" si="47"/>
        <v>10100</v>
      </c>
      <c r="AF151" s="71">
        <f t="shared" si="47"/>
        <v>2245</v>
      </c>
      <c r="AG151" s="71">
        <f t="shared" si="47"/>
        <v>2245</v>
      </c>
      <c r="AH151" s="71">
        <f t="shared" si="47"/>
        <v>5611</v>
      </c>
      <c r="AI151" s="71">
        <f t="shared" si="47"/>
        <v>5611</v>
      </c>
      <c r="AJ151" s="71">
        <f t="shared" si="47"/>
        <v>15712</v>
      </c>
      <c r="AK151" s="71">
        <f t="shared" si="47"/>
        <v>15712</v>
      </c>
      <c r="AL151" s="71">
        <f t="shared" si="47"/>
        <v>13467</v>
      </c>
      <c r="AM151" s="71">
        <f t="shared" si="47"/>
        <v>13467</v>
      </c>
      <c r="AN151" s="71">
        <f t="shared" si="47"/>
        <v>2245</v>
      </c>
      <c r="AO151" s="71">
        <f t="shared" si="47"/>
        <v>2245</v>
      </c>
      <c r="AP151" s="71">
        <f t="shared" si="47"/>
        <v>6732</v>
      </c>
      <c r="AQ151" s="71">
        <f t="shared" si="47"/>
        <v>6732</v>
      </c>
      <c r="AR151" s="71">
        <f t="shared" si="47"/>
        <v>26935</v>
      </c>
      <c r="AS151" s="71">
        <f t="shared" si="47"/>
        <v>26935</v>
      </c>
      <c r="AT151" s="71">
        <f t="shared" si="47"/>
        <v>11223</v>
      </c>
      <c r="AU151" s="71">
        <f t="shared" si="47"/>
        <v>11223</v>
      </c>
      <c r="AV151" s="71">
        <f t="shared" si="47"/>
        <v>57237</v>
      </c>
      <c r="AW151" s="71">
        <f t="shared" si="47"/>
        <v>57237</v>
      </c>
      <c r="AX151" s="71">
        <f t="shared" si="47"/>
        <v>34791</v>
      </c>
      <c r="AY151" s="71">
        <f t="shared" si="47"/>
        <v>34790</v>
      </c>
      <c r="AZ151" s="71">
        <f t="shared" si="47"/>
        <v>0</v>
      </c>
      <c r="BA151" s="71">
        <f t="shared" si="47"/>
        <v>0</v>
      </c>
      <c r="BB151" s="102"/>
      <c r="BC151" s="102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</row>
    <row r="152" spans="1:237" s="62" customFormat="1" ht="18" customHeight="1" x14ac:dyDescent="0.2">
      <c r="A152" s="72" t="s">
        <v>175</v>
      </c>
      <c r="B152" s="73" t="s">
        <v>145</v>
      </c>
      <c r="C152" s="73" t="s">
        <v>75</v>
      </c>
      <c r="D152" s="73" t="s">
        <v>36</v>
      </c>
      <c r="E152" s="73" t="s">
        <v>118</v>
      </c>
      <c r="F152" s="74" t="s">
        <v>41</v>
      </c>
      <c r="G152" s="74" t="s">
        <v>39</v>
      </c>
      <c r="H152" s="169">
        <f t="shared" ref="H152:H177" si="48">J152+L152+N152+P152+R152+T152+V152+X152+Z152+AB152+AD152+AF152+AH152+AJ152+AL152+AN152+AP152+AR152+AT152+AV152+AX152+AZ152</f>
        <v>29199</v>
      </c>
      <c r="I152" s="169">
        <f t="shared" ref="I152:I177" si="49">K152+M152+O152+Q152+S152+U152+W152+Y152+AA152+AC152+AE152+AG152+AI152+AK152+AM152+AO152+AQ152+AS152+AU152+AW152+AY152+BA152</f>
        <v>29199</v>
      </c>
      <c r="J152" s="75">
        <v>2963</v>
      </c>
      <c r="K152" s="75">
        <v>2963</v>
      </c>
      <c r="L152" s="75">
        <v>12904</v>
      </c>
      <c r="M152" s="75">
        <v>12904</v>
      </c>
      <c r="N152" s="75"/>
      <c r="O152" s="75"/>
      <c r="P152" s="75">
        <v>2963</v>
      </c>
      <c r="Q152" s="75"/>
      <c r="R152" s="75"/>
      <c r="S152" s="75">
        <v>2963</v>
      </c>
      <c r="T152" s="75">
        <v>2963</v>
      </c>
      <c r="U152" s="75">
        <v>2963</v>
      </c>
      <c r="V152" s="75"/>
      <c r="W152" s="75"/>
      <c r="X152" s="75">
        <v>4444</v>
      </c>
      <c r="Y152" s="75">
        <v>4444</v>
      </c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>
        <v>1481</v>
      </c>
      <c r="AQ152" s="75">
        <v>1481</v>
      </c>
      <c r="AR152" s="75"/>
      <c r="AS152" s="75"/>
      <c r="AT152" s="75"/>
      <c r="AU152" s="75"/>
      <c r="AV152" s="75"/>
      <c r="AW152" s="75"/>
      <c r="AX152" s="75">
        <v>1481</v>
      </c>
      <c r="AY152" s="75">
        <v>1481</v>
      </c>
      <c r="AZ152" s="75"/>
      <c r="BA152" s="75"/>
      <c r="BB152" s="104"/>
      <c r="BC152" s="104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</row>
    <row r="153" spans="1:237" s="62" customFormat="1" ht="21" customHeight="1" x14ac:dyDescent="0.2">
      <c r="A153" s="173" t="s">
        <v>176</v>
      </c>
      <c r="B153" s="73" t="s">
        <v>145</v>
      </c>
      <c r="C153" s="73" t="s">
        <v>75</v>
      </c>
      <c r="D153" s="73" t="s">
        <v>36</v>
      </c>
      <c r="E153" s="73" t="s">
        <v>118</v>
      </c>
      <c r="F153" s="74" t="s">
        <v>41</v>
      </c>
      <c r="G153" s="74" t="s">
        <v>39</v>
      </c>
      <c r="H153" s="169">
        <f t="shared" si="48"/>
        <v>15042</v>
      </c>
      <c r="I153" s="169">
        <f t="shared" si="49"/>
        <v>15041</v>
      </c>
      <c r="J153" s="75">
        <v>1526</v>
      </c>
      <c r="K153" s="75">
        <v>1526</v>
      </c>
      <c r="L153" s="75">
        <v>6648</v>
      </c>
      <c r="M153" s="75">
        <v>6648</v>
      </c>
      <c r="N153" s="75">
        <v>0</v>
      </c>
      <c r="O153" s="75"/>
      <c r="P153" s="75">
        <v>1526</v>
      </c>
      <c r="Q153" s="75"/>
      <c r="R153" s="75">
        <v>0</v>
      </c>
      <c r="S153" s="75">
        <v>1526</v>
      </c>
      <c r="T153" s="75">
        <v>1526</v>
      </c>
      <c r="U153" s="75">
        <v>1526</v>
      </c>
      <c r="V153" s="75">
        <v>0</v>
      </c>
      <c r="W153" s="75"/>
      <c r="X153" s="75">
        <v>2289</v>
      </c>
      <c r="Y153" s="75">
        <v>2289</v>
      </c>
      <c r="Z153" s="75">
        <v>0</v>
      </c>
      <c r="AA153" s="75"/>
      <c r="AB153" s="75">
        <v>0</v>
      </c>
      <c r="AC153" s="75"/>
      <c r="AD153" s="75">
        <v>0</v>
      </c>
      <c r="AE153" s="75"/>
      <c r="AF153" s="75">
        <v>0</v>
      </c>
      <c r="AG153" s="75"/>
      <c r="AH153" s="75">
        <v>0</v>
      </c>
      <c r="AI153" s="75"/>
      <c r="AJ153" s="75">
        <v>0</v>
      </c>
      <c r="AK153" s="75"/>
      <c r="AL153" s="75">
        <v>0</v>
      </c>
      <c r="AM153" s="75"/>
      <c r="AN153" s="75">
        <v>0</v>
      </c>
      <c r="AO153" s="75"/>
      <c r="AP153" s="75">
        <v>763</v>
      </c>
      <c r="AQ153" s="75">
        <v>763</v>
      </c>
      <c r="AR153" s="75">
        <v>0</v>
      </c>
      <c r="AS153" s="75"/>
      <c r="AT153" s="75">
        <v>0</v>
      </c>
      <c r="AU153" s="75"/>
      <c r="AV153" s="75">
        <v>0</v>
      </c>
      <c r="AW153" s="75"/>
      <c r="AX153" s="75">
        <v>764</v>
      </c>
      <c r="AY153" s="75">
        <v>763</v>
      </c>
      <c r="AZ153" s="75">
        <v>0</v>
      </c>
      <c r="BA153" s="75"/>
      <c r="BB153" s="104"/>
      <c r="BC153" s="104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</row>
    <row r="154" spans="1:237" s="51" customFormat="1" ht="21" customHeight="1" x14ac:dyDescent="0.2">
      <c r="A154" s="173"/>
      <c r="B154" s="73" t="s">
        <v>145</v>
      </c>
      <c r="C154" s="73" t="s">
        <v>75</v>
      </c>
      <c r="D154" s="73" t="s">
        <v>36</v>
      </c>
      <c r="E154" s="73" t="s">
        <v>313</v>
      </c>
      <c r="F154" s="74" t="s">
        <v>41</v>
      </c>
      <c r="G154" s="74" t="s">
        <v>39</v>
      </c>
      <c r="H154" s="169">
        <f t="shared" si="48"/>
        <v>238576</v>
      </c>
      <c r="I154" s="169">
        <f t="shared" si="49"/>
        <v>238573</v>
      </c>
      <c r="J154" s="75">
        <v>5612</v>
      </c>
      <c r="K154" s="75">
        <v>5612</v>
      </c>
      <c r="L154" s="75">
        <v>652</v>
      </c>
      <c r="M154" s="75">
        <v>649</v>
      </c>
      <c r="N154" s="75">
        <v>11223</v>
      </c>
      <c r="O154" s="75">
        <v>11223</v>
      </c>
      <c r="P154" s="75">
        <v>6734</v>
      </c>
      <c r="Q154" s="75">
        <v>6734</v>
      </c>
      <c r="R154" s="75">
        <v>4489</v>
      </c>
      <c r="S154" s="75">
        <v>4489</v>
      </c>
      <c r="T154" s="75">
        <v>0</v>
      </c>
      <c r="U154" s="75"/>
      <c r="V154" s="75">
        <v>11223</v>
      </c>
      <c r="W154" s="75">
        <v>11223</v>
      </c>
      <c r="X154" s="75">
        <v>0</v>
      </c>
      <c r="Y154" s="75"/>
      <c r="Z154" s="75">
        <v>11223</v>
      </c>
      <c r="AA154" s="75">
        <v>11223</v>
      </c>
      <c r="AB154" s="75">
        <v>5611</v>
      </c>
      <c r="AC154" s="75">
        <v>5611</v>
      </c>
      <c r="AD154" s="75">
        <v>10100</v>
      </c>
      <c r="AE154" s="75">
        <v>10100</v>
      </c>
      <c r="AF154" s="75">
        <v>2245</v>
      </c>
      <c r="AG154" s="75">
        <v>2245</v>
      </c>
      <c r="AH154" s="75">
        <v>5611</v>
      </c>
      <c r="AI154" s="75">
        <v>5611</v>
      </c>
      <c r="AJ154" s="75">
        <v>15712</v>
      </c>
      <c r="AK154" s="75">
        <v>15712</v>
      </c>
      <c r="AL154" s="75">
        <v>13467</v>
      </c>
      <c r="AM154" s="75">
        <v>13467</v>
      </c>
      <c r="AN154" s="75">
        <v>2245</v>
      </c>
      <c r="AO154" s="75">
        <v>2245</v>
      </c>
      <c r="AP154" s="75">
        <v>4488</v>
      </c>
      <c r="AQ154" s="75">
        <v>4488</v>
      </c>
      <c r="AR154" s="75">
        <v>26935</v>
      </c>
      <c r="AS154" s="75">
        <v>26935</v>
      </c>
      <c r="AT154" s="75">
        <v>11223</v>
      </c>
      <c r="AU154" s="75">
        <v>11223</v>
      </c>
      <c r="AV154" s="75">
        <v>57237</v>
      </c>
      <c r="AW154" s="75">
        <v>57237</v>
      </c>
      <c r="AX154" s="75">
        <v>32546</v>
      </c>
      <c r="AY154" s="75">
        <v>32546</v>
      </c>
      <c r="AZ154" s="75"/>
      <c r="BA154" s="75"/>
      <c r="BB154" s="104"/>
      <c r="BC154" s="104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</row>
    <row r="155" spans="1:237" s="37" customFormat="1" ht="38.25" customHeight="1" x14ac:dyDescent="0.2">
      <c r="A155" s="150" t="s">
        <v>14</v>
      </c>
      <c r="B155" s="68" t="s">
        <v>145</v>
      </c>
      <c r="C155" s="68" t="s">
        <v>75</v>
      </c>
      <c r="D155" s="68" t="s">
        <v>46</v>
      </c>
      <c r="E155" s="68" t="s">
        <v>108</v>
      </c>
      <c r="F155" s="69" t="s">
        <v>41</v>
      </c>
      <c r="G155" s="74" t="s">
        <v>39</v>
      </c>
      <c r="H155" s="168">
        <f t="shared" si="48"/>
        <v>13130</v>
      </c>
      <c r="I155" s="168">
        <f t="shared" si="49"/>
        <v>5517</v>
      </c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>
        <v>13130</v>
      </c>
      <c r="AW155" s="71">
        <v>5517</v>
      </c>
      <c r="AX155" s="71"/>
      <c r="AY155" s="71"/>
      <c r="AZ155" s="71"/>
      <c r="BA155" s="71"/>
      <c r="BB155" s="102"/>
      <c r="BC155" s="102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</row>
    <row r="156" spans="1:237" s="43" customFormat="1" ht="42" customHeight="1" x14ac:dyDescent="0.2">
      <c r="A156" s="151" t="s">
        <v>15</v>
      </c>
      <c r="B156" s="68" t="s">
        <v>131</v>
      </c>
      <c r="C156" s="68" t="s">
        <v>45</v>
      </c>
      <c r="D156" s="68" t="s">
        <v>46</v>
      </c>
      <c r="E156" s="68" t="s">
        <v>47</v>
      </c>
      <c r="F156" s="69" t="s">
        <v>41</v>
      </c>
      <c r="G156" s="69" t="s">
        <v>39</v>
      </c>
      <c r="H156" s="168">
        <f t="shared" si="48"/>
        <v>29009</v>
      </c>
      <c r="I156" s="168">
        <f t="shared" si="49"/>
        <v>29003</v>
      </c>
      <c r="J156" s="71">
        <v>1448</v>
      </c>
      <c r="K156" s="71">
        <v>1448</v>
      </c>
      <c r="L156" s="71">
        <v>4773</v>
      </c>
      <c r="M156" s="71">
        <v>4773</v>
      </c>
      <c r="N156" s="71">
        <v>1316</v>
      </c>
      <c r="O156" s="71">
        <v>1316</v>
      </c>
      <c r="P156" s="71">
        <v>1642</v>
      </c>
      <c r="Q156" s="71">
        <v>1636</v>
      </c>
      <c r="R156" s="71">
        <v>889</v>
      </c>
      <c r="S156" s="71">
        <v>889</v>
      </c>
      <c r="T156" s="71">
        <v>1105</v>
      </c>
      <c r="U156" s="71">
        <v>1105</v>
      </c>
      <c r="V156" s="71">
        <v>1066</v>
      </c>
      <c r="W156" s="71">
        <v>1066</v>
      </c>
      <c r="X156" s="71">
        <v>1442</v>
      </c>
      <c r="Y156" s="71">
        <v>1442</v>
      </c>
      <c r="Z156" s="71">
        <v>1922</v>
      </c>
      <c r="AA156" s="71">
        <v>1922</v>
      </c>
      <c r="AB156" s="71">
        <v>967</v>
      </c>
      <c r="AC156" s="71">
        <v>967</v>
      </c>
      <c r="AD156" s="71">
        <v>1364</v>
      </c>
      <c r="AE156" s="71">
        <v>1364</v>
      </c>
      <c r="AF156" s="71">
        <v>691</v>
      </c>
      <c r="AG156" s="71">
        <v>691</v>
      </c>
      <c r="AH156" s="71">
        <v>1614</v>
      </c>
      <c r="AI156" s="71">
        <v>1614</v>
      </c>
      <c r="AJ156" s="71">
        <v>1368</v>
      </c>
      <c r="AK156" s="71">
        <v>1368</v>
      </c>
      <c r="AL156" s="71">
        <v>1159</v>
      </c>
      <c r="AM156" s="71">
        <v>1159</v>
      </c>
      <c r="AN156" s="71">
        <v>845</v>
      </c>
      <c r="AO156" s="71">
        <v>845</v>
      </c>
      <c r="AP156" s="71">
        <v>1605</v>
      </c>
      <c r="AQ156" s="71">
        <v>1605</v>
      </c>
      <c r="AR156" s="71">
        <v>1850</v>
      </c>
      <c r="AS156" s="71">
        <v>1850</v>
      </c>
      <c r="AT156" s="71">
        <v>1943</v>
      </c>
      <c r="AU156" s="71">
        <v>1943</v>
      </c>
      <c r="AV156" s="71"/>
      <c r="AW156" s="71"/>
      <c r="AX156" s="71"/>
      <c r="AY156" s="71"/>
      <c r="AZ156" s="71"/>
      <c r="BA156" s="71"/>
      <c r="BB156" s="102"/>
      <c r="BC156" s="10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</row>
    <row r="157" spans="1:237" s="45" customFormat="1" ht="34.5" customHeight="1" x14ac:dyDescent="0.2">
      <c r="A157" s="152" t="s">
        <v>16</v>
      </c>
      <c r="B157" s="68" t="s">
        <v>136</v>
      </c>
      <c r="C157" s="68" t="s">
        <v>63</v>
      </c>
      <c r="D157" s="68" t="s">
        <v>63</v>
      </c>
      <c r="E157" s="68" t="s">
        <v>69</v>
      </c>
      <c r="F157" s="69" t="s">
        <v>41</v>
      </c>
      <c r="G157" s="69" t="s">
        <v>39</v>
      </c>
      <c r="H157" s="168">
        <f t="shared" si="48"/>
        <v>21165</v>
      </c>
      <c r="I157" s="168">
        <f t="shared" si="49"/>
        <v>21164</v>
      </c>
      <c r="J157" s="71">
        <v>900</v>
      </c>
      <c r="K157" s="71">
        <v>900</v>
      </c>
      <c r="L157" s="71">
        <v>1441</v>
      </c>
      <c r="M157" s="71">
        <v>1441</v>
      </c>
      <c r="N157" s="71">
        <v>351</v>
      </c>
      <c r="O157" s="71">
        <v>351</v>
      </c>
      <c r="P157" s="71">
        <v>938</v>
      </c>
      <c r="Q157" s="71">
        <v>938</v>
      </c>
      <c r="R157" s="71">
        <v>275</v>
      </c>
      <c r="S157" s="71">
        <v>275</v>
      </c>
      <c r="T157" s="71">
        <v>493</v>
      </c>
      <c r="U157" s="71">
        <v>493</v>
      </c>
      <c r="V157" s="71">
        <v>407</v>
      </c>
      <c r="W157" s="71">
        <v>407</v>
      </c>
      <c r="X157" s="71">
        <v>351</v>
      </c>
      <c r="Y157" s="71">
        <v>351</v>
      </c>
      <c r="Z157" s="71">
        <v>491</v>
      </c>
      <c r="AA157" s="71">
        <v>491</v>
      </c>
      <c r="AB157" s="71">
        <v>201</v>
      </c>
      <c r="AC157" s="71">
        <v>201</v>
      </c>
      <c r="AD157" s="71">
        <v>558</v>
      </c>
      <c r="AE157" s="71">
        <v>558</v>
      </c>
      <c r="AF157" s="71">
        <v>254</v>
      </c>
      <c r="AG157" s="71">
        <v>254</v>
      </c>
      <c r="AH157" s="71">
        <v>610</v>
      </c>
      <c r="AI157" s="71">
        <v>610</v>
      </c>
      <c r="AJ157" s="71">
        <v>375</v>
      </c>
      <c r="AK157" s="71">
        <v>375</v>
      </c>
      <c r="AL157" s="71">
        <v>520</v>
      </c>
      <c r="AM157" s="71">
        <v>520</v>
      </c>
      <c r="AN157" s="71">
        <v>369</v>
      </c>
      <c r="AO157" s="71">
        <v>369</v>
      </c>
      <c r="AP157" s="71">
        <v>495</v>
      </c>
      <c r="AQ157" s="71">
        <v>495</v>
      </c>
      <c r="AR157" s="71">
        <v>1163</v>
      </c>
      <c r="AS157" s="71">
        <v>1162</v>
      </c>
      <c r="AT157" s="71">
        <v>819</v>
      </c>
      <c r="AU157" s="71">
        <v>819</v>
      </c>
      <c r="AV157" s="71">
        <v>4828</v>
      </c>
      <c r="AW157" s="71">
        <v>4828</v>
      </c>
      <c r="AX157" s="71">
        <v>1533</v>
      </c>
      <c r="AY157" s="71">
        <v>1533</v>
      </c>
      <c r="AZ157" s="71">
        <v>3793</v>
      </c>
      <c r="BA157" s="71">
        <v>3793</v>
      </c>
      <c r="BB157" s="102"/>
      <c r="BC157" s="102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</row>
    <row r="158" spans="1:237" s="41" customFormat="1" ht="41.25" customHeight="1" x14ac:dyDescent="0.2">
      <c r="A158" s="152" t="s">
        <v>17</v>
      </c>
      <c r="B158" s="68" t="s">
        <v>136</v>
      </c>
      <c r="C158" s="68" t="s">
        <v>75</v>
      </c>
      <c r="D158" s="68" t="s">
        <v>46</v>
      </c>
      <c r="E158" s="68" t="s">
        <v>105</v>
      </c>
      <c r="F158" s="69" t="s">
        <v>41</v>
      </c>
      <c r="G158" s="74" t="s">
        <v>39</v>
      </c>
      <c r="H158" s="168">
        <f t="shared" si="48"/>
        <v>379296</v>
      </c>
      <c r="I158" s="168">
        <f t="shared" si="49"/>
        <v>364504</v>
      </c>
      <c r="J158" s="71">
        <v>14683</v>
      </c>
      <c r="K158" s="71">
        <v>14093</v>
      </c>
      <c r="L158" s="71">
        <v>35718</v>
      </c>
      <c r="M158" s="71">
        <v>34108</v>
      </c>
      <c r="N158" s="71">
        <v>9477</v>
      </c>
      <c r="O158" s="71">
        <v>8788</v>
      </c>
      <c r="P158" s="71">
        <v>18674</v>
      </c>
      <c r="Q158" s="71">
        <v>17416</v>
      </c>
      <c r="R158" s="71">
        <v>7640</v>
      </c>
      <c r="S158" s="71">
        <v>7048</v>
      </c>
      <c r="T158" s="71">
        <v>9679</v>
      </c>
      <c r="U158" s="71">
        <v>9379</v>
      </c>
      <c r="V158" s="71">
        <v>9823</v>
      </c>
      <c r="W158" s="71">
        <v>9721</v>
      </c>
      <c r="X158" s="71">
        <v>8431</v>
      </c>
      <c r="Y158" s="71">
        <v>8409</v>
      </c>
      <c r="Z158" s="71">
        <v>14080</v>
      </c>
      <c r="AA158" s="71">
        <v>13304</v>
      </c>
      <c r="AB158" s="71">
        <v>3803</v>
      </c>
      <c r="AC158" s="71">
        <v>3442</v>
      </c>
      <c r="AD158" s="71">
        <v>9846</v>
      </c>
      <c r="AE158" s="71">
        <v>9524</v>
      </c>
      <c r="AF158" s="71">
        <v>6317</v>
      </c>
      <c r="AG158" s="71">
        <v>6185</v>
      </c>
      <c r="AH158" s="71">
        <v>11656</v>
      </c>
      <c r="AI158" s="71">
        <v>10650</v>
      </c>
      <c r="AJ158" s="71">
        <v>10996</v>
      </c>
      <c r="AK158" s="71">
        <v>10935</v>
      </c>
      <c r="AL158" s="71">
        <v>10542</v>
      </c>
      <c r="AM158" s="71">
        <v>10392</v>
      </c>
      <c r="AN158" s="71">
        <v>10856</v>
      </c>
      <c r="AO158" s="71">
        <v>10150</v>
      </c>
      <c r="AP158" s="71">
        <v>13692</v>
      </c>
      <c r="AQ158" s="71">
        <v>13060</v>
      </c>
      <c r="AR158" s="71">
        <v>24526</v>
      </c>
      <c r="AS158" s="71">
        <v>23908</v>
      </c>
      <c r="AT158" s="71">
        <v>17495</v>
      </c>
      <c r="AU158" s="71">
        <v>17140</v>
      </c>
      <c r="AV158" s="71">
        <v>58651</v>
      </c>
      <c r="AW158" s="71">
        <v>57154</v>
      </c>
      <c r="AX158" s="71">
        <v>21482</v>
      </c>
      <c r="AY158" s="71">
        <v>21029</v>
      </c>
      <c r="AZ158" s="71">
        <v>51229</v>
      </c>
      <c r="BA158" s="71">
        <v>48669</v>
      </c>
      <c r="BB158" s="102"/>
      <c r="BC158" s="102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</row>
    <row r="159" spans="1:237" s="41" customFormat="1" ht="62.25" customHeight="1" x14ac:dyDescent="0.2">
      <c r="A159" s="153" t="s">
        <v>177</v>
      </c>
      <c r="B159" s="68" t="s">
        <v>136</v>
      </c>
      <c r="C159" s="68" t="s">
        <v>75</v>
      </c>
      <c r="D159" s="68" t="s">
        <v>46</v>
      </c>
      <c r="E159" s="68" t="s">
        <v>87</v>
      </c>
      <c r="F159" s="69" t="s">
        <v>41</v>
      </c>
      <c r="G159" s="74" t="s">
        <v>39</v>
      </c>
      <c r="H159" s="168">
        <f t="shared" si="48"/>
        <v>5852</v>
      </c>
      <c r="I159" s="168">
        <f t="shared" si="49"/>
        <v>3931</v>
      </c>
      <c r="J159" s="124">
        <v>276</v>
      </c>
      <c r="K159" s="124">
        <v>180</v>
      </c>
      <c r="L159" s="71">
        <v>264</v>
      </c>
      <c r="M159" s="71">
        <v>182</v>
      </c>
      <c r="N159" s="71">
        <v>112</v>
      </c>
      <c r="O159" s="71">
        <v>61</v>
      </c>
      <c r="P159" s="71">
        <v>299</v>
      </c>
      <c r="Q159" s="71">
        <v>176</v>
      </c>
      <c r="R159" s="71">
        <v>151</v>
      </c>
      <c r="S159" s="71">
        <v>89</v>
      </c>
      <c r="T159" s="71">
        <v>131</v>
      </c>
      <c r="U159" s="71">
        <v>70</v>
      </c>
      <c r="V159" s="71">
        <v>137</v>
      </c>
      <c r="W159" s="71">
        <v>69</v>
      </c>
      <c r="X159" s="71">
        <v>118</v>
      </c>
      <c r="Y159" s="71">
        <v>60</v>
      </c>
      <c r="Z159" s="71">
        <v>138</v>
      </c>
      <c r="AA159" s="71">
        <v>86</v>
      </c>
      <c r="AB159" s="71">
        <v>38</v>
      </c>
      <c r="AC159" s="71">
        <v>23</v>
      </c>
      <c r="AD159" s="71">
        <v>289</v>
      </c>
      <c r="AE159" s="71">
        <v>213</v>
      </c>
      <c r="AF159" s="71">
        <v>108</v>
      </c>
      <c r="AG159" s="71">
        <v>53</v>
      </c>
      <c r="AH159" s="71">
        <v>215</v>
      </c>
      <c r="AI159" s="71">
        <v>128</v>
      </c>
      <c r="AJ159" s="71">
        <v>128</v>
      </c>
      <c r="AK159" s="71">
        <v>73</v>
      </c>
      <c r="AL159" s="71">
        <v>131</v>
      </c>
      <c r="AM159" s="71">
        <v>77</v>
      </c>
      <c r="AN159" s="71">
        <v>146</v>
      </c>
      <c r="AO159" s="71">
        <v>96</v>
      </c>
      <c r="AP159" s="71">
        <v>145</v>
      </c>
      <c r="AQ159" s="71">
        <v>91</v>
      </c>
      <c r="AR159" s="71">
        <v>460</v>
      </c>
      <c r="AS159" s="71">
        <v>284</v>
      </c>
      <c r="AT159" s="71">
        <v>68</v>
      </c>
      <c r="AU159" s="71">
        <v>26</v>
      </c>
      <c r="AV159" s="71">
        <v>1466</v>
      </c>
      <c r="AW159" s="71">
        <v>1092</v>
      </c>
      <c r="AX159" s="71">
        <v>363</v>
      </c>
      <c r="AY159" s="71">
        <v>255</v>
      </c>
      <c r="AZ159" s="71">
        <v>669</v>
      </c>
      <c r="BA159" s="71">
        <v>547</v>
      </c>
      <c r="BB159" s="102"/>
      <c r="BC159" s="102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</row>
    <row r="160" spans="1:237" s="37" customFormat="1" ht="47.25" customHeight="1" x14ac:dyDescent="0.2">
      <c r="A160" s="121" t="s">
        <v>18</v>
      </c>
      <c r="B160" s="69" t="s">
        <v>136</v>
      </c>
      <c r="C160" s="69" t="s">
        <v>75</v>
      </c>
      <c r="D160" s="69" t="s">
        <v>36</v>
      </c>
      <c r="E160" s="69"/>
      <c r="F160" s="69" t="s">
        <v>41</v>
      </c>
      <c r="G160" s="69" t="s">
        <v>39</v>
      </c>
      <c r="H160" s="168">
        <f t="shared" si="48"/>
        <v>712509</v>
      </c>
      <c r="I160" s="168">
        <f t="shared" si="49"/>
        <v>624248</v>
      </c>
      <c r="J160" s="71">
        <f>J161+J162</f>
        <v>33762</v>
      </c>
      <c r="K160" s="71">
        <f>K161+K162</f>
        <v>29253</v>
      </c>
      <c r="L160" s="71">
        <f t="shared" ref="L160:BA160" si="50">L161+L162</f>
        <v>70458</v>
      </c>
      <c r="M160" s="71">
        <f t="shared" si="50"/>
        <v>62794</v>
      </c>
      <c r="N160" s="71">
        <f t="shared" si="50"/>
        <v>15370</v>
      </c>
      <c r="O160" s="71">
        <f t="shared" si="50"/>
        <v>13146</v>
      </c>
      <c r="P160" s="71">
        <f t="shared" si="50"/>
        <v>33840</v>
      </c>
      <c r="Q160" s="71">
        <f t="shared" si="50"/>
        <v>30222</v>
      </c>
      <c r="R160" s="71">
        <f t="shared" si="50"/>
        <v>11984</v>
      </c>
      <c r="S160" s="71">
        <f t="shared" si="50"/>
        <v>10392</v>
      </c>
      <c r="T160" s="71">
        <f t="shared" si="50"/>
        <v>15197</v>
      </c>
      <c r="U160" s="71">
        <f t="shared" si="50"/>
        <v>13653</v>
      </c>
      <c r="V160" s="71">
        <f t="shared" si="50"/>
        <v>18261</v>
      </c>
      <c r="W160" s="71">
        <f t="shared" si="50"/>
        <v>16452</v>
      </c>
      <c r="X160" s="71">
        <f t="shared" si="50"/>
        <v>15715</v>
      </c>
      <c r="Y160" s="71">
        <f t="shared" si="50"/>
        <v>13493</v>
      </c>
      <c r="Z160" s="71">
        <f t="shared" si="50"/>
        <v>20669</v>
      </c>
      <c r="AA160" s="71">
        <f t="shared" si="50"/>
        <v>17889</v>
      </c>
      <c r="AB160" s="71">
        <f t="shared" si="50"/>
        <v>5915</v>
      </c>
      <c r="AC160" s="71">
        <f t="shared" si="50"/>
        <v>5268</v>
      </c>
      <c r="AD160" s="71">
        <f t="shared" si="50"/>
        <v>16604</v>
      </c>
      <c r="AE160" s="71">
        <f t="shared" si="50"/>
        <v>14480</v>
      </c>
      <c r="AF160" s="71">
        <f t="shared" si="50"/>
        <v>11582</v>
      </c>
      <c r="AG160" s="71">
        <f t="shared" si="50"/>
        <v>10179</v>
      </c>
      <c r="AH160" s="71">
        <f t="shared" si="50"/>
        <v>21676</v>
      </c>
      <c r="AI160" s="71">
        <f t="shared" si="50"/>
        <v>18483</v>
      </c>
      <c r="AJ160" s="71">
        <f t="shared" si="50"/>
        <v>18161</v>
      </c>
      <c r="AK160" s="71">
        <f t="shared" si="50"/>
        <v>16097</v>
      </c>
      <c r="AL160" s="71">
        <f t="shared" si="50"/>
        <v>20847</v>
      </c>
      <c r="AM160" s="71">
        <f t="shared" si="50"/>
        <v>18630</v>
      </c>
      <c r="AN160" s="71">
        <f t="shared" si="50"/>
        <v>16983</v>
      </c>
      <c r="AO160" s="71">
        <f t="shared" si="50"/>
        <v>14856</v>
      </c>
      <c r="AP160" s="71">
        <f t="shared" si="50"/>
        <v>23463</v>
      </c>
      <c r="AQ160" s="71">
        <f t="shared" si="50"/>
        <v>19642</v>
      </c>
      <c r="AR160" s="71">
        <f t="shared" si="50"/>
        <v>42073</v>
      </c>
      <c r="AS160" s="71">
        <f t="shared" si="50"/>
        <v>36415</v>
      </c>
      <c r="AT160" s="71">
        <f t="shared" si="50"/>
        <v>32245</v>
      </c>
      <c r="AU160" s="71">
        <f t="shared" si="50"/>
        <v>28860</v>
      </c>
      <c r="AV160" s="71">
        <f t="shared" si="50"/>
        <v>100894</v>
      </c>
      <c r="AW160" s="71">
        <f t="shared" si="50"/>
        <v>88942</v>
      </c>
      <c r="AX160" s="71">
        <f t="shared" si="50"/>
        <v>46825</v>
      </c>
      <c r="AY160" s="71">
        <f t="shared" si="50"/>
        <v>39393</v>
      </c>
      <c r="AZ160" s="71">
        <f t="shared" si="50"/>
        <v>119985</v>
      </c>
      <c r="BA160" s="71">
        <f t="shared" si="50"/>
        <v>105709</v>
      </c>
      <c r="BB160" s="102"/>
      <c r="BC160" s="102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</row>
    <row r="161" spans="1:237" s="51" customFormat="1" ht="15.75" customHeight="1" x14ac:dyDescent="0.2">
      <c r="A161" s="147" t="s">
        <v>175</v>
      </c>
      <c r="B161" s="74" t="s">
        <v>136</v>
      </c>
      <c r="C161" s="74" t="s">
        <v>75</v>
      </c>
      <c r="D161" s="74" t="s">
        <v>36</v>
      </c>
      <c r="E161" s="74" t="s">
        <v>111</v>
      </c>
      <c r="F161" s="74" t="s">
        <v>41</v>
      </c>
      <c r="G161" s="74" t="s">
        <v>39</v>
      </c>
      <c r="H161" s="169">
        <f t="shared" si="48"/>
        <v>278489</v>
      </c>
      <c r="I161" s="169">
        <f t="shared" si="49"/>
        <v>278471</v>
      </c>
      <c r="J161" s="75">
        <v>13015</v>
      </c>
      <c r="K161" s="75">
        <v>13015</v>
      </c>
      <c r="L161" s="75">
        <v>28029</v>
      </c>
      <c r="M161" s="75">
        <v>28028</v>
      </c>
      <c r="N161" s="75">
        <v>5862</v>
      </c>
      <c r="O161" s="75">
        <v>5862</v>
      </c>
      <c r="P161" s="75">
        <v>13475</v>
      </c>
      <c r="Q161" s="75">
        <v>13475</v>
      </c>
      <c r="R161" s="75">
        <v>4698</v>
      </c>
      <c r="S161" s="75">
        <v>4698</v>
      </c>
      <c r="T161" s="75">
        <v>6070</v>
      </c>
      <c r="U161" s="75">
        <v>6070</v>
      </c>
      <c r="V161" s="75">
        <v>7293</v>
      </c>
      <c r="W161" s="75">
        <v>7292</v>
      </c>
      <c r="X161" s="75">
        <v>6000</v>
      </c>
      <c r="Y161" s="75">
        <v>6000</v>
      </c>
      <c r="Z161" s="75">
        <v>7971</v>
      </c>
      <c r="AA161" s="75">
        <v>7968</v>
      </c>
      <c r="AB161" s="75">
        <v>2370</v>
      </c>
      <c r="AC161" s="75">
        <v>2370</v>
      </c>
      <c r="AD161" s="75">
        <v>6437</v>
      </c>
      <c r="AE161" s="75">
        <v>6437</v>
      </c>
      <c r="AF161" s="75">
        <v>4534</v>
      </c>
      <c r="AG161" s="75">
        <v>4534</v>
      </c>
      <c r="AH161" s="75">
        <v>8207</v>
      </c>
      <c r="AI161" s="75">
        <v>8206</v>
      </c>
      <c r="AJ161" s="75">
        <v>7177</v>
      </c>
      <c r="AK161" s="75">
        <v>7177</v>
      </c>
      <c r="AL161" s="75">
        <v>8212</v>
      </c>
      <c r="AM161" s="75">
        <v>8209</v>
      </c>
      <c r="AN161" s="75">
        <v>6720</v>
      </c>
      <c r="AO161" s="75">
        <v>6719</v>
      </c>
      <c r="AP161" s="75">
        <v>8733</v>
      </c>
      <c r="AQ161" s="75">
        <v>8730</v>
      </c>
      <c r="AR161" s="75">
        <v>16231</v>
      </c>
      <c r="AS161" s="75">
        <v>16229</v>
      </c>
      <c r="AT161" s="75">
        <v>12832</v>
      </c>
      <c r="AU161" s="75">
        <v>12831</v>
      </c>
      <c r="AV161" s="75">
        <v>40058</v>
      </c>
      <c r="AW161" s="75">
        <v>40058</v>
      </c>
      <c r="AX161" s="75">
        <v>17596</v>
      </c>
      <c r="AY161" s="75">
        <v>17596</v>
      </c>
      <c r="AZ161" s="75">
        <v>46969</v>
      </c>
      <c r="BA161" s="75">
        <v>46967</v>
      </c>
      <c r="BB161" s="104"/>
      <c r="BC161" s="104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</row>
    <row r="162" spans="1:237" s="35" customFormat="1" ht="19.5" customHeight="1" x14ac:dyDescent="0.2">
      <c r="A162" s="147" t="s">
        <v>176</v>
      </c>
      <c r="B162" s="74" t="s">
        <v>136</v>
      </c>
      <c r="C162" s="74" t="s">
        <v>75</v>
      </c>
      <c r="D162" s="74" t="s">
        <v>36</v>
      </c>
      <c r="E162" s="74" t="s">
        <v>111</v>
      </c>
      <c r="F162" s="74" t="s">
        <v>41</v>
      </c>
      <c r="G162" s="74" t="s">
        <v>39</v>
      </c>
      <c r="H162" s="169">
        <f t="shared" si="48"/>
        <v>434020</v>
      </c>
      <c r="I162" s="169">
        <f t="shared" si="49"/>
        <v>345777</v>
      </c>
      <c r="J162" s="75">
        <v>20747</v>
      </c>
      <c r="K162" s="75">
        <v>16238</v>
      </c>
      <c r="L162" s="75">
        <v>42429</v>
      </c>
      <c r="M162" s="75">
        <v>34766</v>
      </c>
      <c r="N162" s="75">
        <v>9508</v>
      </c>
      <c r="O162" s="75">
        <v>7284</v>
      </c>
      <c r="P162" s="75">
        <v>20365</v>
      </c>
      <c r="Q162" s="75">
        <v>16747</v>
      </c>
      <c r="R162" s="75">
        <v>7286</v>
      </c>
      <c r="S162" s="75">
        <v>5694</v>
      </c>
      <c r="T162" s="75">
        <v>9127</v>
      </c>
      <c r="U162" s="75">
        <v>7583</v>
      </c>
      <c r="V162" s="75">
        <v>10968</v>
      </c>
      <c r="W162" s="75">
        <v>9160</v>
      </c>
      <c r="X162" s="75">
        <v>9715</v>
      </c>
      <c r="Y162" s="75">
        <v>7493</v>
      </c>
      <c r="Z162" s="75">
        <v>12698</v>
      </c>
      <c r="AA162" s="75">
        <v>9921</v>
      </c>
      <c r="AB162" s="75">
        <v>3545</v>
      </c>
      <c r="AC162" s="75">
        <v>2898</v>
      </c>
      <c r="AD162" s="75">
        <v>10167</v>
      </c>
      <c r="AE162" s="75">
        <v>8043</v>
      </c>
      <c r="AF162" s="75">
        <v>7048</v>
      </c>
      <c r="AG162" s="75">
        <v>5645</v>
      </c>
      <c r="AH162" s="75">
        <v>13469</v>
      </c>
      <c r="AI162" s="75">
        <v>10277</v>
      </c>
      <c r="AJ162" s="75">
        <v>10984</v>
      </c>
      <c r="AK162" s="75">
        <v>8920</v>
      </c>
      <c r="AL162" s="75">
        <v>12635</v>
      </c>
      <c r="AM162" s="75">
        <v>10421</v>
      </c>
      <c r="AN162" s="75">
        <v>10263</v>
      </c>
      <c r="AO162" s="75">
        <v>8137</v>
      </c>
      <c r="AP162" s="75">
        <v>14730</v>
      </c>
      <c r="AQ162" s="75">
        <v>10912</v>
      </c>
      <c r="AR162" s="75">
        <v>25842</v>
      </c>
      <c r="AS162" s="75">
        <v>20186</v>
      </c>
      <c r="AT162" s="75">
        <v>19413</v>
      </c>
      <c r="AU162" s="75">
        <v>16029</v>
      </c>
      <c r="AV162" s="75">
        <v>60836</v>
      </c>
      <c r="AW162" s="75">
        <v>48884</v>
      </c>
      <c r="AX162" s="75">
        <v>29229</v>
      </c>
      <c r="AY162" s="75">
        <v>21797</v>
      </c>
      <c r="AZ162" s="75">
        <v>73016</v>
      </c>
      <c r="BA162" s="75">
        <v>58742</v>
      </c>
      <c r="BB162" s="104"/>
      <c r="BC162" s="10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</row>
    <row r="163" spans="1:237" s="37" customFormat="1" ht="57.75" customHeight="1" x14ac:dyDescent="0.2">
      <c r="A163" s="67" t="s">
        <v>19</v>
      </c>
      <c r="B163" s="69" t="s">
        <v>136</v>
      </c>
      <c r="C163" s="69" t="s">
        <v>75</v>
      </c>
      <c r="D163" s="69" t="s">
        <v>36</v>
      </c>
      <c r="E163" s="69" t="s">
        <v>112</v>
      </c>
      <c r="F163" s="69" t="s">
        <v>41</v>
      </c>
      <c r="G163" s="74" t="s">
        <v>39</v>
      </c>
      <c r="H163" s="168">
        <f t="shared" si="48"/>
        <v>43653</v>
      </c>
      <c r="I163" s="168">
        <f t="shared" si="49"/>
        <v>38614</v>
      </c>
      <c r="J163" s="91">
        <v>1716</v>
      </c>
      <c r="K163" s="91">
        <v>1506</v>
      </c>
      <c r="L163" s="91">
        <v>3814</v>
      </c>
      <c r="M163" s="91">
        <v>3682</v>
      </c>
      <c r="N163" s="91">
        <v>1187</v>
      </c>
      <c r="O163" s="91">
        <v>1108</v>
      </c>
      <c r="P163" s="91">
        <v>1660</v>
      </c>
      <c r="Q163" s="91">
        <v>1385</v>
      </c>
      <c r="R163" s="91">
        <v>749</v>
      </c>
      <c r="S163" s="91">
        <v>530</v>
      </c>
      <c r="T163" s="91">
        <v>949</v>
      </c>
      <c r="U163" s="91">
        <v>909</v>
      </c>
      <c r="V163" s="91">
        <v>573</v>
      </c>
      <c r="W163" s="91">
        <v>498</v>
      </c>
      <c r="X163" s="91">
        <v>1217</v>
      </c>
      <c r="Y163" s="91">
        <v>893</v>
      </c>
      <c r="Z163" s="91">
        <v>1330</v>
      </c>
      <c r="AA163" s="91">
        <v>1219</v>
      </c>
      <c r="AB163" s="91">
        <v>562</v>
      </c>
      <c r="AC163" s="91">
        <v>368</v>
      </c>
      <c r="AD163" s="91">
        <v>749</v>
      </c>
      <c r="AE163" s="91">
        <v>731</v>
      </c>
      <c r="AF163" s="91">
        <v>1257</v>
      </c>
      <c r="AG163" s="91">
        <v>610</v>
      </c>
      <c r="AH163" s="91">
        <v>1387</v>
      </c>
      <c r="AI163" s="91">
        <v>1172</v>
      </c>
      <c r="AJ163" s="91">
        <v>1260</v>
      </c>
      <c r="AK163" s="91">
        <v>1037</v>
      </c>
      <c r="AL163" s="91">
        <v>2030</v>
      </c>
      <c r="AM163" s="91">
        <v>1448</v>
      </c>
      <c r="AN163" s="91">
        <v>1235</v>
      </c>
      <c r="AO163" s="91">
        <v>1168</v>
      </c>
      <c r="AP163" s="91">
        <v>1091</v>
      </c>
      <c r="AQ163" s="91">
        <v>782</v>
      </c>
      <c r="AR163" s="91">
        <v>2979</v>
      </c>
      <c r="AS163" s="91">
        <v>2578</v>
      </c>
      <c r="AT163" s="91">
        <v>1779</v>
      </c>
      <c r="AU163" s="91">
        <v>1587</v>
      </c>
      <c r="AV163" s="91">
        <v>7055</v>
      </c>
      <c r="AW163" s="91">
        <v>6843</v>
      </c>
      <c r="AX163" s="91">
        <v>2622</v>
      </c>
      <c r="AY163" s="91">
        <v>2139</v>
      </c>
      <c r="AZ163" s="91">
        <v>6452</v>
      </c>
      <c r="BA163" s="91">
        <v>6421</v>
      </c>
      <c r="BB163" s="107"/>
      <c r="BC163" s="107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</row>
    <row r="164" spans="1:237" s="37" customFormat="1" ht="57.75" customHeight="1" x14ac:dyDescent="0.2">
      <c r="A164" s="67" t="s">
        <v>20</v>
      </c>
      <c r="B164" s="69" t="s">
        <v>136</v>
      </c>
      <c r="C164" s="69" t="s">
        <v>75</v>
      </c>
      <c r="D164" s="69" t="s">
        <v>46</v>
      </c>
      <c r="E164" s="69" t="s">
        <v>106</v>
      </c>
      <c r="F164" s="69" t="s">
        <v>41</v>
      </c>
      <c r="G164" s="74" t="s">
        <v>39</v>
      </c>
      <c r="H164" s="168">
        <f t="shared" si="48"/>
        <v>267602</v>
      </c>
      <c r="I164" s="168">
        <f t="shared" si="49"/>
        <v>243848</v>
      </c>
      <c r="J164" s="91">
        <v>12415</v>
      </c>
      <c r="K164" s="91">
        <v>10704</v>
      </c>
      <c r="L164" s="91">
        <v>22829</v>
      </c>
      <c r="M164" s="91">
        <v>21080</v>
      </c>
      <c r="N164" s="91">
        <v>6149</v>
      </c>
      <c r="O164" s="91">
        <v>5710</v>
      </c>
      <c r="P164" s="91">
        <v>11135</v>
      </c>
      <c r="Q164" s="91">
        <v>11105</v>
      </c>
      <c r="R164" s="91">
        <v>5670</v>
      </c>
      <c r="S164" s="91">
        <v>4177</v>
      </c>
      <c r="T164" s="91">
        <v>6909</v>
      </c>
      <c r="U164" s="91">
        <v>6135</v>
      </c>
      <c r="V164" s="91">
        <v>6968</v>
      </c>
      <c r="W164" s="91">
        <v>6183</v>
      </c>
      <c r="X164" s="91">
        <v>6382</v>
      </c>
      <c r="Y164" s="91">
        <v>4909</v>
      </c>
      <c r="Z164" s="91">
        <v>8910</v>
      </c>
      <c r="AA164" s="91">
        <v>7987</v>
      </c>
      <c r="AB164" s="91">
        <v>4187</v>
      </c>
      <c r="AC164" s="91">
        <v>3531</v>
      </c>
      <c r="AD164" s="91">
        <v>7582</v>
      </c>
      <c r="AE164" s="91">
        <v>6819</v>
      </c>
      <c r="AF164" s="91">
        <v>5309</v>
      </c>
      <c r="AG164" s="91">
        <v>4508</v>
      </c>
      <c r="AH164" s="91">
        <v>7632</v>
      </c>
      <c r="AI164" s="91">
        <v>6506</v>
      </c>
      <c r="AJ164" s="91">
        <v>6571</v>
      </c>
      <c r="AK164" s="91">
        <v>6314</v>
      </c>
      <c r="AL164" s="91">
        <v>9594</v>
      </c>
      <c r="AM164" s="91">
        <v>7515</v>
      </c>
      <c r="AN164" s="91">
        <v>6092</v>
      </c>
      <c r="AO164" s="91">
        <v>5351</v>
      </c>
      <c r="AP164" s="91">
        <v>9079</v>
      </c>
      <c r="AQ164" s="91">
        <v>8214</v>
      </c>
      <c r="AR164" s="91">
        <v>16394</v>
      </c>
      <c r="AS164" s="91">
        <v>14690</v>
      </c>
      <c r="AT164" s="91">
        <v>12208</v>
      </c>
      <c r="AU164" s="91">
        <v>11956</v>
      </c>
      <c r="AV164" s="91">
        <v>39317</v>
      </c>
      <c r="AW164" s="91">
        <v>37835</v>
      </c>
      <c r="AX164" s="91">
        <v>16701</v>
      </c>
      <c r="AY164" s="91">
        <v>14240</v>
      </c>
      <c r="AZ164" s="91">
        <v>39569</v>
      </c>
      <c r="BA164" s="91">
        <v>38379</v>
      </c>
      <c r="BB164" s="107"/>
      <c r="BC164" s="107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</row>
    <row r="165" spans="1:237" s="37" customFormat="1" ht="42.75" customHeight="1" x14ac:dyDescent="0.2">
      <c r="A165" s="67" t="s">
        <v>21</v>
      </c>
      <c r="B165" s="69" t="s">
        <v>136</v>
      </c>
      <c r="C165" s="69" t="s">
        <v>75</v>
      </c>
      <c r="D165" s="69" t="s">
        <v>46</v>
      </c>
      <c r="E165" s="69" t="s">
        <v>95</v>
      </c>
      <c r="F165" s="69" t="s">
        <v>41</v>
      </c>
      <c r="G165" s="69" t="s">
        <v>39</v>
      </c>
      <c r="H165" s="168">
        <f t="shared" si="48"/>
        <v>7839</v>
      </c>
      <c r="I165" s="168">
        <f t="shared" si="49"/>
        <v>6826</v>
      </c>
      <c r="J165" s="71">
        <v>270</v>
      </c>
      <c r="K165" s="71">
        <v>185</v>
      </c>
      <c r="L165" s="71">
        <v>498</v>
      </c>
      <c r="M165" s="71">
        <v>498</v>
      </c>
      <c r="N165" s="71">
        <v>179</v>
      </c>
      <c r="O165" s="71">
        <v>169</v>
      </c>
      <c r="P165" s="71">
        <v>461</v>
      </c>
      <c r="Q165" s="71">
        <v>394</v>
      </c>
      <c r="R165" s="71">
        <v>171</v>
      </c>
      <c r="S165" s="71">
        <v>152</v>
      </c>
      <c r="T165" s="71">
        <v>225</v>
      </c>
      <c r="U165" s="71">
        <v>203</v>
      </c>
      <c r="V165" s="71">
        <v>253</v>
      </c>
      <c r="W165" s="71">
        <v>191</v>
      </c>
      <c r="X165" s="71">
        <v>236</v>
      </c>
      <c r="Y165" s="71">
        <v>169</v>
      </c>
      <c r="Z165" s="71">
        <v>213</v>
      </c>
      <c r="AA165" s="71">
        <v>213</v>
      </c>
      <c r="AB165" s="71">
        <v>73</v>
      </c>
      <c r="AC165" s="71">
        <v>56</v>
      </c>
      <c r="AD165" s="71">
        <v>163</v>
      </c>
      <c r="AE165" s="71">
        <v>116</v>
      </c>
      <c r="AF165" s="71">
        <v>64</v>
      </c>
      <c r="AG165" s="71">
        <v>6</v>
      </c>
      <c r="AH165" s="71">
        <v>182</v>
      </c>
      <c r="AI165" s="71">
        <v>167</v>
      </c>
      <c r="AJ165" s="71">
        <v>308</v>
      </c>
      <c r="AK165" s="71">
        <v>253</v>
      </c>
      <c r="AL165" s="71">
        <v>286</v>
      </c>
      <c r="AM165" s="71">
        <v>162</v>
      </c>
      <c r="AN165" s="71">
        <v>144</v>
      </c>
      <c r="AO165" s="71">
        <v>130</v>
      </c>
      <c r="AP165" s="71">
        <v>226</v>
      </c>
      <c r="AQ165" s="71">
        <v>152</v>
      </c>
      <c r="AR165" s="71">
        <v>421</v>
      </c>
      <c r="AS165" s="71">
        <v>417</v>
      </c>
      <c r="AT165" s="71">
        <v>579</v>
      </c>
      <c r="AU165" s="71">
        <v>500</v>
      </c>
      <c r="AV165" s="71">
        <v>1118</v>
      </c>
      <c r="AW165" s="71">
        <v>1008</v>
      </c>
      <c r="AX165" s="71">
        <v>524</v>
      </c>
      <c r="AY165" s="71">
        <v>446</v>
      </c>
      <c r="AZ165" s="71">
        <v>1245</v>
      </c>
      <c r="BA165" s="71">
        <v>1239</v>
      </c>
      <c r="BB165" s="102"/>
      <c r="BC165" s="102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</row>
    <row r="166" spans="1:237" s="37" customFormat="1" ht="50.25" customHeight="1" x14ac:dyDescent="0.2">
      <c r="A166" s="67" t="s">
        <v>22</v>
      </c>
      <c r="B166" s="69" t="s">
        <v>136</v>
      </c>
      <c r="C166" s="69" t="s">
        <v>75</v>
      </c>
      <c r="D166" s="69" t="s">
        <v>46</v>
      </c>
      <c r="E166" s="69" t="s">
        <v>100</v>
      </c>
      <c r="F166" s="69" t="s">
        <v>41</v>
      </c>
      <c r="G166" s="74" t="s">
        <v>39</v>
      </c>
      <c r="H166" s="168">
        <f t="shared" si="48"/>
        <v>3111</v>
      </c>
      <c r="I166" s="168">
        <f t="shared" si="49"/>
        <v>2997</v>
      </c>
      <c r="J166" s="71"/>
      <c r="K166" s="71"/>
      <c r="L166" s="71">
        <v>454</v>
      </c>
      <c r="M166" s="71">
        <v>409</v>
      </c>
      <c r="N166" s="71">
        <v>167</v>
      </c>
      <c r="O166" s="71">
        <v>164</v>
      </c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>
        <v>42</v>
      </c>
      <c r="AE166" s="71">
        <v>41</v>
      </c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>
        <v>2065</v>
      </c>
      <c r="AW166" s="71">
        <v>2003</v>
      </c>
      <c r="AX166" s="71"/>
      <c r="AY166" s="71"/>
      <c r="AZ166" s="71">
        <v>383</v>
      </c>
      <c r="BA166" s="71">
        <v>380</v>
      </c>
      <c r="BB166" s="102"/>
      <c r="BC166" s="102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</row>
    <row r="167" spans="1:237" s="43" customFormat="1" ht="86.25" customHeight="1" x14ac:dyDescent="0.2">
      <c r="A167" s="67" t="s">
        <v>23</v>
      </c>
      <c r="B167" s="69" t="s">
        <v>136</v>
      </c>
      <c r="C167" s="69" t="s">
        <v>75</v>
      </c>
      <c r="D167" s="69" t="s">
        <v>46</v>
      </c>
      <c r="E167" s="69" t="s">
        <v>109</v>
      </c>
      <c r="F167" s="69" t="s">
        <v>41</v>
      </c>
      <c r="G167" s="74" t="s">
        <v>39</v>
      </c>
      <c r="H167" s="168">
        <f t="shared" si="48"/>
        <v>2139</v>
      </c>
      <c r="I167" s="168">
        <f t="shared" si="49"/>
        <v>1983</v>
      </c>
      <c r="J167" s="71">
        <f>J168+J169+J170</f>
        <v>71</v>
      </c>
      <c r="K167" s="71">
        <f>K168+K169+K170</f>
        <v>70</v>
      </c>
      <c r="L167" s="71">
        <f t="shared" ref="L167:BA167" si="51">L168+L169+L170</f>
        <v>213</v>
      </c>
      <c r="M167" s="71">
        <f t="shared" si="51"/>
        <v>211</v>
      </c>
      <c r="N167" s="71">
        <f t="shared" si="51"/>
        <v>0</v>
      </c>
      <c r="O167" s="71">
        <f t="shared" si="51"/>
        <v>0</v>
      </c>
      <c r="P167" s="71">
        <f t="shared" si="51"/>
        <v>71</v>
      </c>
      <c r="Q167" s="71">
        <f t="shared" si="51"/>
        <v>70</v>
      </c>
      <c r="R167" s="71">
        <f t="shared" si="51"/>
        <v>0</v>
      </c>
      <c r="S167" s="71">
        <f t="shared" si="51"/>
        <v>0</v>
      </c>
      <c r="T167" s="71">
        <f t="shared" si="51"/>
        <v>71</v>
      </c>
      <c r="U167" s="71">
        <f t="shared" si="51"/>
        <v>71</v>
      </c>
      <c r="V167" s="71">
        <f t="shared" si="51"/>
        <v>0</v>
      </c>
      <c r="W167" s="71">
        <f t="shared" si="51"/>
        <v>0</v>
      </c>
      <c r="X167" s="71">
        <f t="shared" si="51"/>
        <v>71</v>
      </c>
      <c r="Y167" s="71">
        <f t="shared" si="51"/>
        <v>70</v>
      </c>
      <c r="Z167" s="71">
        <f t="shared" si="51"/>
        <v>0</v>
      </c>
      <c r="AA167" s="71">
        <f t="shared" si="51"/>
        <v>0</v>
      </c>
      <c r="AB167" s="71">
        <f t="shared" si="51"/>
        <v>0</v>
      </c>
      <c r="AC167" s="71">
        <f t="shared" si="51"/>
        <v>0</v>
      </c>
      <c r="AD167" s="71">
        <f t="shared" si="51"/>
        <v>0</v>
      </c>
      <c r="AE167" s="71">
        <f t="shared" si="51"/>
        <v>0</v>
      </c>
      <c r="AF167" s="71">
        <f t="shared" si="51"/>
        <v>0</v>
      </c>
      <c r="AG167" s="71">
        <f t="shared" si="51"/>
        <v>0</v>
      </c>
      <c r="AH167" s="71">
        <f t="shared" si="51"/>
        <v>71</v>
      </c>
      <c r="AI167" s="71">
        <f t="shared" si="51"/>
        <v>71</v>
      </c>
      <c r="AJ167" s="71">
        <f t="shared" si="51"/>
        <v>0</v>
      </c>
      <c r="AK167" s="71">
        <f t="shared" si="51"/>
        <v>0</v>
      </c>
      <c r="AL167" s="71">
        <f t="shared" si="51"/>
        <v>142</v>
      </c>
      <c r="AM167" s="71">
        <f t="shared" si="51"/>
        <v>83</v>
      </c>
      <c r="AN167" s="71">
        <f t="shared" si="51"/>
        <v>71</v>
      </c>
      <c r="AO167" s="71">
        <f t="shared" si="51"/>
        <v>70</v>
      </c>
      <c r="AP167" s="71">
        <f t="shared" si="51"/>
        <v>0</v>
      </c>
      <c r="AQ167" s="71">
        <f t="shared" si="51"/>
        <v>0</v>
      </c>
      <c r="AR167" s="71">
        <f t="shared" si="51"/>
        <v>213</v>
      </c>
      <c r="AS167" s="71">
        <f t="shared" si="51"/>
        <v>212</v>
      </c>
      <c r="AT167" s="71">
        <f t="shared" si="51"/>
        <v>212</v>
      </c>
      <c r="AU167" s="71">
        <f t="shared" si="51"/>
        <v>210</v>
      </c>
      <c r="AV167" s="71">
        <f t="shared" si="51"/>
        <v>496</v>
      </c>
      <c r="AW167" s="71">
        <f t="shared" si="51"/>
        <v>480</v>
      </c>
      <c r="AX167" s="71">
        <f t="shared" si="51"/>
        <v>212</v>
      </c>
      <c r="AY167" s="71">
        <f t="shared" si="51"/>
        <v>142</v>
      </c>
      <c r="AZ167" s="71">
        <f t="shared" si="51"/>
        <v>225</v>
      </c>
      <c r="BA167" s="71">
        <f t="shared" si="51"/>
        <v>223</v>
      </c>
      <c r="BB167" s="102"/>
      <c r="BC167" s="10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</row>
    <row r="168" spans="1:237" s="47" customFormat="1" ht="33.75" customHeight="1" x14ac:dyDescent="0.2">
      <c r="A168" s="147" t="s">
        <v>244</v>
      </c>
      <c r="B168" s="74" t="s">
        <v>136</v>
      </c>
      <c r="C168" s="74" t="s">
        <v>75</v>
      </c>
      <c r="D168" s="74" t="s">
        <v>46</v>
      </c>
      <c r="E168" s="74" t="s">
        <v>99</v>
      </c>
      <c r="F168" s="74" t="s">
        <v>41</v>
      </c>
      <c r="G168" s="74" t="s">
        <v>39</v>
      </c>
      <c r="H168" s="169">
        <f t="shared" si="48"/>
        <v>295</v>
      </c>
      <c r="I168" s="169">
        <f t="shared" si="49"/>
        <v>293</v>
      </c>
      <c r="J168" s="75"/>
      <c r="K168" s="75"/>
      <c r="L168" s="75">
        <v>71</v>
      </c>
      <c r="M168" s="75">
        <v>70</v>
      </c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>
        <v>141</v>
      </c>
      <c r="AW168" s="75">
        <v>141</v>
      </c>
      <c r="AX168" s="75"/>
      <c r="AY168" s="75"/>
      <c r="AZ168" s="75">
        <v>83</v>
      </c>
      <c r="BA168" s="75">
        <v>82</v>
      </c>
      <c r="BB168" s="104"/>
      <c r="BC168" s="104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</row>
    <row r="169" spans="1:237" s="51" customFormat="1" ht="33.75" customHeight="1" x14ac:dyDescent="0.2">
      <c r="A169" s="147" t="s">
        <v>245</v>
      </c>
      <c r="B169" s="74" t="s">
        <v>136</v>
      </c>
      <c r="C169" s="74" t="s">
        <v>75</v>
      </c>
      <c r="D169" s="74" t="s">
        <v>46</v>
      </c>
      <c r="E169" s="74" t="s">
        <v>97</v>
      </c>
      <c r="F169" s="74" t="s">
        <v>41</v>
      </c>
      <c r="G169" s="74" t="s">
        <v>39</v>
      </c>
      <c r="H169" s="169">
        <f t="shared" si="48"/>
        <v>922</v>
      </c>
      <c r="I169" s="169">
        <f t="shared" si="49"/>
        <v>844</v>
      </c>
      <c r="J169" s="75">
        <v>71</v>
      </c>
      <c r="K169" s="75">
        <v>70</v>
      </c>
      <c r="L169" s="75"/>
      <c r="M169" s="75"/>
      <c r="N169" s="75"/>
      <c r="O169" s="75"/>
      <c r="P169" s="75">
        <v>71</v>
      </c>
      <c r="Q169" s="75">
        <v>70</v>
      </c>
      <c r="R169" s="75"/>
      <c r="S169" s="75"/>
      <c r="T169" s="75"/>
      <c r="U169" s="75"/>
      <c r="V169" s="75"/>
      <c r="W169" s="75"/>
      <c r="X169" s="75">
        <v>71</v>
      </c>
      <c r="Y169" s="75">
        <v>70</v>
      </c>
      <c r="Z169" s="75"/>
      <c r="AA169" s="75"/>
      <c r="AB169" s="75"/>
      <c r="AC169" s="75"/>
      <c r="AD169" s="75"/>
      <c r="AE169" s="75"/>
      <c r="AF169" s="75"/>
      <c r="AG169" s="75"/>
      <c r="AH169" s="75">
        <v>71</v>
      </c>
      <c r="AI169" s="75">
        <v>71</v>
      </c>
      <c r="AJ169" s="75"/>
      <c r="AK169" s="75"/>
      <c r="AL169" s="75">
        <v>71</v>
      </c>
      <c r="AM169" s="75">
        <v>12</v>
      </c>
      <c r="AN169" s="75"/>
      <c r="AO169" s="75"/>
      <c r="AP169" s="75"/>
      <c r="AQ169" s="75"/>
      <c r="AR169" s="75">
        <v>71</v>
      </c>
      <c r="AS169" s="75">
        <v>71</v>
      </c>
      <c r="AT169" s="75">
        <v>212</v>
      </c>
      <c r="AU169" s="75">
        <v>210</v>
      </c>
      <c r="AV169" s="75">
        <v>213</v>
      </c>
      <c r="AW169" s="75">
        <v>199</v>
      </c>
      <c r="AX169" s="75">
        <v>71</v>
      </c>
      <c r="AY169" s="75">
        <v>71</v>
      </c>
      <c r="AZ169" s="75"/>
      <c r="BA169" s="75"/>
      <c r="BB169" s="104"/>
      <c r="BC169" s="104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</row>
    <row r="170" spans="1:237" s="47" customFormat="1" ht="33.75" customHeight="1" x14ac:dyDescent="0.2">
      <c r="A170" s="147" t="s">
        <v>246</v>
      </c>
      <c r="B170" s="74" t="s">
        <v>136</v>
      </c>
      <c r="C170" s="74" t="s">
        <v>75</v>
      </c>
      <c r="D170" s="74" t="s">
        <v>46</v>
      </c>
      <c r="E170" s="74" t="s">
        <v>98</v>
      </c>
      <c r="F170" s="74" t="s">
        <v>41</v>
      </c>
      <c r="G170" s="74" t="s">
        <v>39</v>
      </c>
      <c r="H170" s="169">
        <f t="shared" si="48"/>
        <v>922</v>
      </c>
      <c r="I170" s="169">
        <f t="shared" si="49"/>
        <v>846</v>
      </c>
      <c r="J170" s="75"/>
      <c r="K170" s="75"/>
      <c r="L170" s="75">
        <v>142</v>
      </c>
      <c r="M170" s="75">
        <v>141</v>
      </c>
      <c r="N170" s="75"/>
      <c r="O170" s="75"/>
      <c r="P170" s="75"/>
      <c r="Q170" s="75"/>
      <c r="R170" s="75"/>
      <c r="S170" s="75"/>
      <c r="T170" s="75">
        <v>71</v>
      </c>
      <c r="U170" s="75">
        <v>71</v>
      </c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>
        <v>71</v>
      </c>
      <c r="AM170" s="75">
        <v>71</v>
      </c>
      <c r="AN170" s="75">
        <v>71</v>
      </c>
      <c r="AO170" s="75">
        <v>70</v>
      </c>
      <c r="AP170" s="75"/>
      <c r="AQ170" s="75"/>
      <c r="AR170" s="75">
        <v>142</v>
      </c>
      <c r="AS170" s="75">
        <v>141</v>
      </c>
      <c r="AT170" s="75"/>
      <c r="AU170" s="75"/>
      <c r="AV170" s="75">
        <v>142</v>
      </c>
      <c r="AW170" s="75">
        <v>140</v>
      </c>
      <c r="AX170" s="75">
        <v>141</v>
      </c>
      <c r="AY170" s="75">
        <v>71</v>
      </c>
      <c r="AZ170" s="75">
        <v>142</v>
      </c>
      <c r="BA170" s="75">
        <v>141</v>
      </c>
      <c r="BB170" s="104"/>
      <c r="BC170" s="104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</row>
    <row r="171" spans="1:237" s="47" customFormat="1" ht="57.75" customHeight="1" x14ac:dyDescent="0.2">
      <c r="A171" s="121" t="s">
        <v>156</v>
      </c>
      <c r="B171" s="69" t="s">
        <v>136</v>
      </c>
      <c r="C171" s="69" t="s">
        <v>75</v>
      </c>
      <c r="D171" s="69" t="s">
        <v>46</v>
      </c>
      <c r="E171" s="69" t="s">
        <v>89</v>
      </c>
      <c r="F171" s="69" t="s">
        <v>41</v>
      </c>
      <c r="G171" s="69" t="s">
        <v>39</v>
      </c>
      <c r="H171" s="168">
        <f t="shared" si="48"/>
        <v>285</v>
      </c>
      <c r="I171" s="168">
        <f t="shared" si="49"/>
        <v>224</v>
      </c>
      <c r="J171" s="71"/>
      <c r="K171" s="71"/>
      <c r="L171" s="71">
        <v>37</v>
      </c>
      <c r="M171" s="71">
        <v>37</v>
      </c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>
        <v>73.5</v>
      </c>
      <c r="AE171" s="71">
        <v>72</v>
      </c>
      <c r="AF171" s="71"/>
      <c r="AG171" s="71"/>
      <c r="AH171" s="71"/>
      <c r="AI171" s="71"/>
      <c r="AJ171" s="71">
        <v>37</v>
      </c>
      <c r="AK171" s="71">
        <v>37</v>
      </c>
      <c r="AL171" s="71"/>
      <c r="AM171" s="71"/>
      <c r="AN171" s="71"/>
      <c r="AO171" s="71"/>
      <c r="AP171" s="71"/>
      <c r="AQ171" s="71"/>
      <c r="AR171" s="71"/>
      <c r="AS171" s="71"/>
      <c r="AT171" s="71">
        <v>73.5</v>
      </c>
      <c r="AU171" s="71">
        <v>40</v>
      </c>
      <c r="AV171" s="71">
        <v>64</v>
      </c>
      <c r="AW171" s="71">
        <v>38</v>
      </c>
      <c r="AX171" s="71"/>
      <c r="AY171" s="71"/>
      <c r="AZ171" s="71"/>
      <c r="BA171" s="71"/>
      <c r="BB171" s="102"/>
      <c r="BC171" s="102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</row>
    <row r="172" spans="1:237" s="43" customFormat="1" ht="88.5" customHeight="1" x14ac:dyDescent="0.2">
      <c r="A172" s="67" t="s">
        <v>24</v>
      </c>
      <c r="B172" s="69" t="s">
        <v>136</v>
      </c>
      <c r="C172" s="69" t="s">
        <v>75</v>
      </c>
      <c r="D172" s="69" t="s">
        <v>46</v>
      </c>
      <c r="E172" s="69" t="s">
        <v>85</v>
      </c>
      <c r="F172" s="69" t="s">
        <v>41</v>
      </c>
      <c r="G172" s="74" t="s">
        <v>39</v>
      </c>
      <c r="H172" s="168">
        <f t="shared" si="48"/>
        <v>502</v>
      </c>
      <c r="I172" s="168">
        <f t="shared" si="49"/>
        <v>311</v>
      </c>
      <c r="J172" s="71">
        <v>27</v>
      </c>
      <c r="K172" s="71">
        <v>20</v>
      </c>
      <c r="L172" s="71">
        <v>18</v>
      </c>
      <c r="M172" s="71">
        <v>16</v>
      </c>
      <c r="N172" s="71">
        <v>10</v>
      </c>
      <c r="O172" s="71">
        <v>6</v>
      </c>
      <c r="P172" s="71">
        <v>43</v>
      </c>
      <c r="Q172" s="71">
        <v>35</v>
      </c>
      <c r="R172" s="71">
        <v>16</v>
      </c>
      <c r="S172" s="71">
        <v>6</v>
      </c>
      <c r="T172" s="71">
        <v>10</v>
      </c>
      <c r="U172" s="71">
        <v>4</v>
      </c>
      <c r="V172" s="71">
        <v>8</v>
      </c>
      <c r="W172" s="71">
        <v>2</v>
      </c>
      <c r="X172" s="71">
        <v>0</v>
      </c>
      <c r="Y172" s="71">
        <v>0</v>
      </c>
      <c r="Z172" s="71">
        <v>12</v>
      </c>
      <c r="AA172" s="71">
        <v>3</v>
      </c>
      <c r="AB172" s="71">
        <v>0</v>
      </c>
      <c r="AC172" s="71">
        <v>0</v>
      </c>
      <c r="AD172" s="71">
        <v>14</v>
      </c>
      <c r="AE172" s="71">
        <v>8</v>
      </c>
      <c r="AF172" s="71">
        <v>14</v>
      </c>
      <c r="AG172" s="71">
        <v>4</v>
      </c>
      <c r="AH172" s="71">
        <v>18</v>
      </c>
      <c r="AI172" s="71">
        <v>4</v>
      </c>
      <c r="AJ172" s="71">
        <v>6</v>
      </c>
      <c r="AK172" s="71">
        <v>2</v>
      </c>
      <c r="AL172" s="71">
        <v>14</v>
      </c>
      <c r="AM172" s="71">
        <v>4</v>
      </c>
      <c r="AN172" s="71">
        <v>8</v>
      </c>
      <c r="AO172" s="71">
        <v>2</v>
      </c>
      <c r="AP172" s="71">
        <v>10</v>
      </c>
      <c r="AQ172" s="71">
        <v>5</v>
      </c>
      <c r="AR172" s="71">
        <v>31</v>
      </c>
      <c r="AS172" s="71">
        <v>13</v>
      </c>
      <c r="AT172" s="71">
        <v>12</v>
      </c>
      <c r="AU172" s="71">
        <v>2</v>
      </c>
      <c r="AV172" s="71">
        <v>111</v>
      </c>
      <c r="AW172" s="71">
        <v>78</v>
      </c>
      <c r="AX172" s="71">
        <v>37</v>
      </c>
      <c r="AY172" s="71">
        <v>37</v>
      </c>
      <c r="AZ172" s="71">
        <v>83</v>
      </c>
      <c r="BA172" s="71">
        <v>60</v>
      </c>
      <c r="BB172" s="102"/>
      <c r="BC172" s="10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</row>
    <row r="173" spans="1:237" s="43" customFormat="1" ht="54" customHeight="1" x14ac:dyDescent="0.2">
      <c r="A173" s="67" t="s">
        <v>25</v>
      </c>
      <c r="B173" s="69" t="s">
        <v>136</v>
      </c>
      <c r="C173" s="69" t="s">
        <v>75</v>
      </c>
      <c r="D173" s="69" t="s">
        <v>46</v>
      </c>
      <c r="E173" s="69" t="s">
        <v>84</v>
      </c>
      <c r="F173" s="69" t="s">
        <v>41</v>
      </c>
      <c r="G173" s="74" t="s">
        <v>39</v>
      </c>
      <c r="H173" s="168">
        <f t="shared" si="48"/>
        <v>144624</v>
      </c>
      <c r="I173" s="168">
        <f t="shared" si="49"/>
        <v>142521</v>
      </c>
      <c r="J173" s="71">
        <v>2481</v>
      </c>
      <c r="K173" s="71">
        <v>2426</v>
      </c>
      <c r="L173" s="71">
        <v>9223</v>
      </c>
      <c r="M173" s="71">
        <v>8978</v>
      </c>
      <c r="N173" s="71">
        <v>1462</v>
      </c>
      <c r="O173" s="71">
        <v>1419</v>
      </c>
      <c r="P173" s="71">
        <v>3457</v>
      </c>
      <c r="Q173" s="71">
        <v>3352</v>
      </c>
      <c r="R173" s="71">
        <v>3416</v>
      </c>
      <c r="S173" s="71">
        <v>3398</v>
      </c>
      <c r="T173" s="71">
        <v>2760</v>
      </c>
      <c r="U173" s="71">
        <v>2733</v>
      </c>
      <c r="V173" s="71">
        <v>1470</v>
      </c>
      <c r="W173" s="71">
        <v>1437</v>
      </c>
      <c r="X173" s="71">
        <v>1218</v>
      </c>
      <c r="Y173" s="71">
        <v>1202</v>
      </c>
      <c r="Z173" s="71">
        <v>2330</v>
      </c>
      <c r="AA173" s="71">
        <v>2301</v>
      </c>
      <c r="AB173" s="71">
        <v>715</v>
      </c>
      <c r="AC173" s="71">
        <v>684</v>
      </c>
      <c r="AD173" s="71">
        <v>3224</v>
      </c>
      <c r="AE173" s="71">
        <v>3142</v>
      </c>
      <c r="AF173" s="71">
        <v>1298</v>
      </c>
      <c r="AG173" s="71">
        <v>1275</v>
      </c>
      <c r="AH173" s="71">
        <v>4394</v>
      </c>
      <c r="AI173" s="71">
        <v>4364</v>
      </c>
      <c r="AJ173" s="71">
        <v>1579</v>
      </c>
      <c r="AK173" s="71">
        <v>1505</v>
      </c>
      <c r="AL173" s="71">
        <v>2006</v>
      </c>
      <c r="AM173" s="71">
        <v>1972</v>
      </c>
      <c r="AN173" s="71">
        <v>1404</v>
      </c>
      <c r="AO173" s="71">
        <v>1380</v>
      </c>
      <c r="AP173" s="71">
        <v>1569</v>
      </c>
      <c r="AQ173" s="71">
        <v>1522</v>
      </c>
      <c r="AR173" s="71">
        <v>6261</v>
      </c>
      <c r="AS173" s="71">
        <v>6136</v>
      </c>
      <c r="AT173" s="71">
        <v>6792</v>
      </c>
      <c r="AU173" s="71">
        <v>6744</v>
      </c>
      <c r="AV173" s="71">
        <v>37385</v>
      </c>
      <c r="AW173" s="71">
        <v>36784</v>
      </c>
      <c r="AX173" s="71">
        <v>21157</v>
      </c>
      <c r="AY173" s="71">
        <v>20884</v>
      </c>
      <c r="AZ173" s="71">
        <v>29023</v>
      </c>
      <c r="BA173" s="71">
        <v>28883</v>
      </c>
      <c r="BB173" s="102"/>
      <c r="BC173" s="10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</row>
    <row r="174" spans="1:237" s="37" customFormat="1" ht="39" customHeight="1" x14ac:dyDescent="0.2">
      <c r="A174" s="67" t="s">
        <v>26</v>
      </c>
      <c r="B174" s="69" t="s">
        <v>136</v>
      </c>
      <c r="C174" s="69" t="s">
        <v>75</v>
      </c>
      <c r="D174" s="69" t="s">
        <v>45</v>
      </c>
      <c r="E174" s="69" t="s">
        <v>76</v>
      </c>
      <c r="F174" s="69" t="s">
        <v>41</v>
      </c>
      <c r="G174" s="69" t="s">
        <v>39</v>
      </c>
      <c r="H174" s="168">
        <f t="shared" si="48"/>
        <v>1085625</v>
      </c>
      <c r="I174" s="168">
        <f t="shared" si="49"/>
        <v>1085295</v>
      </c>
      <c r="J174" s="71">
        <v>67590</v>
      </c>
      <c r="K174" s="71">
        <v>67590</v>
      </c>
      <c r="L174" s="71">
        <v>46367</v>
      </c>
      <c r="M174" s="71">
        <v>46367</v>
      </c>
      <c r="N174" s="71">
        <v>22997</v>
      </c>
      <c r="O174" s="71">
        <v>22997</v>
      </c>
      <c r="P174" s="71">
        <v>39839</v>
      </c>
      <c r="Q174" s="71">
        <v>39839</v>
      </c>
      <c r="R174" s="71">
        <v>32475</v>
      </c>
      <c r="S174" s="71">
        <v>32475</v>
      </c>
      <c r="T174" s="71">
        <v>35835</v>
      </c>
      <c r="U174" s="71">
        <v>35835</v>
      </c>
      <c r="V174" s="71">
        <v>37468</v>
      </c>
      <c r="W174" s="71">
        <v>37468</v>
      </c>
      <c r="X174" s="71">
        <v>56782</v>
      </c>
      <c r="Y174" s="71">
        <v>56782</v>
      </c>
      <c r="Z174" s="71">
        <v>49652</v>
      </c>
      <c r="AA174" s="71">
        <v>49652</v>
      </c>
      <c r="AB174" s="71">
        <v>57281</v>
      </c>
      <c r="AC174" s="71">
        <v>57151</v>
      </c>
      <c r="AD174" s="71">
        <v>70375</v>
      </c>
      <c r="AE174" s="71">
        <v>70375</v>
      </c>
      <c r="AF174" s="71">
        <v>30994</v>
      </c>
      <c r="AG174" s="71">
        <v>30994</v>
      </c>
      <c r="AH174" s="71">
        <v>42481</v>
      </c>
      <c r="AI174" s="71">
        <v>42481</v>
      </c>
      <c r="AJ174" s="71">
        <v>25407</v>
      </c>
      <c r="AK174" s="71">
        <v>25407</v>
      </c>
      <c r="AL174" s="71">
        <v>51294</v>
      </c>
      <c r="AM174" s="71">
        <v>51294</v>
      </c>
      <c r="AN174" s="71">
        <v>36436</v>
      </c>
      <c r="AO174" s="71">
        <v>36436</v>
      </c>
      <c r="AP174" s="71">
        <v>36096</v>
      </c>
      <c r="AQ174" s="71">
        <v>36096</v>
      </c>
      <c r="AR174" s="71">
        <v>28887</v>
      </c>
      <c r="AS174" s="71">
        <v>28687</v>
      </c>
      <c r="AT174" s="71">
        <v>34655</v>
      </c>
      <c r="AU174" s="71">
        <v>34655</v>
      </c>
      <c r="AV174" s="71">
        <v>143476</v>
      </c>
      <c r="AW174" s="71">
        <v>143476</v>
      </c>
      <c r="AX174" s="71">
        <v>75300</v>
      </c>
      <c r="AY174" s="71">
        <v>75300</v>
      </c>
      <c r="AZ174" s="71">
        <v>63938</v>
      </c>
      <c r="BA174" s="71">
        <v>63938</v>
      </c>
      <c r="BB174" s="102"/>
      <c r="BC174" s="102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</row>
    <row r="175" spans="1:237" s="43" customFormat="1" ht="99.75" customHeight="1" x14ac:dyDescent="0.2">
      <c r="A175" s="67" t="s">
        <v>262</v>
      </c>
      <c r="B175" s="69" t="s">
        <v>136</v>
      </c>
      <c r="C175" s="69" t="s">
        <v>75</v>
      </c>
      <c r="D175" s="69" t="s">
        <v>46</v>
      </c>
      <c r="E175" s="69" t="s">
        <v>88</v>
      </c>
      <c r="F175" s="69" t="s">
        <v>41</v>
      </c>
      <c r="G175" s="74" t="s">
        <v>39</v>
      </c>
      <c r="H175" s="168">
        <f t="shared" si="48"/>
        <v>4648</v>
      </c>
      <c r="I175" s="168">
        <f t="shared" si="49"/>
        <v>4386</v>
      </c>
      <c r="J175" s="71">
        <v>168</v>
      </c>
      <c r="K175" s="71">
        <v>167</v>
      </c>
      <c r="L175" s="71">
        <v>290</v>
      </c>
      <c r="M175" s="71">
        <v>268</v>
      </c>
      <c r="N175" s="71">
        <v>83</v>
      </c>
      <c r="O175" s="71">
        <v>73</v>
      </c>
      <c r="P175" s="71">
        <v>155</v>
      </c>
      <c r="Q175" s="71">
        <v>145</v>
      </c>
      <c r="R175" s="71">
        <v>102</v>
      </c>
      <c r="S175" s="71">
        <v>90</v>
      </c>
      <c r="T175" s="71">
        <v>48</v>
      </c>
      <c r="U175" s="71">
        <v>38</v>
      </c>
      <c r="V175" s="71">
        <v>119</v>
      </c>
      <c r="W175" s="71">
        <v>114</v>
      </c>
      <c r="X175" s="71">
        <v>28</v>
      </c>
      <c r="Y175" s="71">
        <v>27</v>
      </c>
      <c r="Z175" s="71">
        <v>197</v>
      </c>
      <c r="AA175" s="71">
        <v>180</v>
      </c>
      <c r="AB175" s="71">
        <v>65</v>
      </c>
      <c r="AC175" s="71">
        <v>64</v>
      </c>
      <c r="AD175" s="71">
        <v>187</v>
      </c>
      <c r="AE175" s="71">
        <v>172</v>
      </c>
      <c r="AF175" s="71">
        <v>56</v>
      </c>
      <c r="AG175" s="71">
        <v>56</v>
      </c>
      <c r="AH175" s="71">
        <v>138</v>
      </c>
      <c r="AI175" s="71">
        <v>127</v>
      </c>
      <c r="AJ175" s="71">
        <v>54</v>
      </c>
      <c r="AK175" s="71">
        <v>45</v>
      </c>
      <c r="AL175" s="71">
        <v>76</v>
      </c>
      <c r="AM175" s="71">
        <v>75</v>
      </c>
      <c r="AN175" s="71">
        <v>34</v>
      </c>
      <c r="AO175" s="71">
        <v>19</v>
      </c>
      <c r="AP175" s="71">
        <v>107</v>
      </c>
      <c r="AQ175" s="71">
        <v>96</v>
      </c>
      <c r="AR175" s="71">
        <v>253</v>
      </c>
      <c r="AS175" s="71">
        <v>219</v>
      </c>
      <c r="AT175" s="71">
        <v>199</v>
      </c>
      <c r="AU175" s="71">
        <v>196</v>
      </c>
      <c r="AV175" s="71">
        <v>1483</v>
      </c>
      <c r="AW175" s="71">
        <v>1482</v>
      </c>
      <c r="AX175" s="71">
        <v>228</v>
      </c>
      <c r="AY175" s="71">
        <v>203</v>
      </c>
      <c r="AZ175" s="71">
        <v>578</v>
      </c>
      <c r="BA175" s="71">
        <v>530</v>
      </c>
      <c r="BB175" s="102"/>
      <c r="BC175" s="10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</row>
    <row r="176" spans="1:237" s="43" customFormat="1" ht="51" customHeight="1" x14ac:dyDescent="0.2">
      <c r="A176" s="67" t="s">
        <v>27</v>
      </c>
      <c r="B176" s="69" t="s">
        <v>136</v>
      </c>
      <c r="C176" s="69" t="s">
        <v>75</v>
      </c>
      <c r="D176" s="69" t="s">
        <v>46</v>
      </c>
      <c r="E176" s="69" t="s">
        <v>86</v>
      </c>
      <c r="F176" s="69" t="s">
        <v>41</v>
      </c>
      <c r="G176" s="74" t="s">
        <v>39</v>
      </c>
      <c r="H176" s="168">
        <f t="shared" si="48"/>
        <v>47207</v>
      </c>
      <c r="I176" s="168">
        <f t="shared" si="49"/>
        <v>47207</v>
      </c>
      <c r="J176" s="71">
        <v>2444</v>
      </c>
      <c r="K176" s="71">
        <v>2444</v>
      </c>
      <c r="L176" s="71">
        <v>3063</v>
      </c>
      <c r="M176" s="71">
        <v>3063</v>
      </c>
      <c r="N176" s="71">
        <v>1336</v>
      </c>
      <c r="O176" s="71">
        <v>1336</v>
      </c>
      <c r="P176" s="71">
        <v>1758</v>
      </c>
      <c r="Q176" s="71">
        <v>1758</v>
      </c>
      <c r="R176" s="71">
        <v>1134</v>
      </c>
      <c r="S176" s="71">
        <v>1134</v>
      </c>
      <c r="T176" s="71">
        <v>1248</v>
      </c>
      <c r="U176" s="71">
        <v>1248</v>
      </c>
      <c r="V176" s="71">
        <v>1248</v>
      </c>
      <c r="W176" s="71">
        <v>1248</v>
      </c>
      <c r="X176" s="71">
        <v>1040</v>
      </c>
      <c r="Y176" s="71">
        <v>1040</v>
      </c>
      <c r="Z176" s="71">
        <v>2080</v>
      </c>
      <c r="AA176" s="71">
        <v>2080</v>
      </c>
      <c r="AB176" s="71">
        <v>686</v>
      </c>
      <c r="AC176" s="71">
        <v>686</v>
      </c>
      <c r="AD176" s="71">
        <v>1248</v>
      </c>
      <c r="AE176" s="71">
        <v>1248</v>
      </c>
      <c r="AF176" s="71">
        <v>832</v>
      </c>
      <c r="AG176" s="71">
        <v>832</v>
      </c>
      <c r="AH176" s="71">
        <v>2080</v>
      </c>
      <c r="AI176" s="71">
        <v>2080</v>
      </c>
      <c r="AJ176" s="71">
        <v>1529</v>
      </c>
      <c r="AK176" s="71">
        <v>1529</v>
      </c>
      <c r="AL176" s="71">
        <v>1560</v>
      </c>
      <c r="AM176" s="71">
        <v>1560</v>
      </c>
      <c r="AN176" s="71">
        <v>1560</v>
      </c>
      <c r="AO176" s="71">
        <v>1560</v>
      </c>
      <c r="AP176" s="71">
        <v>1165</v>
      </c>
      <c r="AQ176" s="71">
        <v>1165</v>
      </c>
      <c r="AR176" s="71">
        <v>3120</v>
      </c>
      <c r="AS176" s="71">
        <v>3120</v>
      </c>
      <c r="AT176" s="71">
        <v>1960</v>
      </c>
      <c r="AU176" s="71">
        <v>1960</v>
      </c>
      <c r="AV176" s="71">
        <v>4920</v>
      </c>
      <c r="AW176" s="71">
        <v>4920</v>
      </c>
      <c r="AX176" s="71">
        <v>2876</v>
      </c>
      <c r="AY176" s="71">
        <v>2876</v>
      </c>
      <c r="AZ176" s="71">
        <v>8320</v>
      </c>
      <c r="BA176" s="71">
        <v>8320</v>
      </c>
      <c r="BB176" s="102"/>
      <c r="BC176" s="10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</row>
    <row r="177" spans="1:237" s="37" customFormat="1" ht="57.75" customHeight="1" x14ac:dyDescent="0.2">
      <c r="A177" s="67" t="s">
        <v>178</v>
      </c>
      <c r="B177" s="69" t="s">
        <v>136</v>
      </c>
      <c r="C177" s="69" t="s">
        <v>75</v>
      </c>
      <c r="D177" s="69" t="s">
        <v>36</v>
      </c>
      <c r="E177" s="69" t="s">
        <v>114</v>
      </c>
      <c r="F177" s="69" t="s">
        <v>41</v>
      </c>
      <c r="G177" s="69" t="s">
        <v>39</v>
      </c>
      <c r="H177" s="168">
        <f t="shared" si="48"/>
        <v>8477</v>
      </c>
      <c r="I177" s="168">
        <f t="shared" si="49"/>
        <v>6957</v>
      </c>
      <c r="J177" s="71">
        <v>240</v>
      </c>
      <c r="K177" s="71">
        <v>239</v>
      </c>
      <c r="L177" s="71">
        <v>1282</v>
      </c>
      <c r="M177" s="71">
        <v>1049</v>
      </c>
      <c r="N177" s="71">
        <v>164</v>
      </c>
      <c r="O177" s="71">
        <v>131</v>
      </c>
      <c r="P177" s="71">
        <v>570</v>
      </c>
      <c r="Q177" s="71">
        <v>477</v>
      </c>
      <c r="R177" s="71">
        <v>159</v>
      </c>
      <c r="S177" s="71">
        <v>141</v>
      </c>
      <c r="T177" s="71">
        <v>180</v>
      </c>
      <c r="U177" s="71">
        <v>164</v>
      </c>
      <c r="V177" s="71">
        <v>299</v>
      </c>
      <c r="W177" s="71">
        <v>299</v>
      </c>
      <c r="X177" s="71">
        <v>158</v>
      </c>
      <c r="Y177" s="71">
        <v>33</v>
      </c>
      <c r="Z177" s="71">
        <v>50</v>
      </c>
      <c r="AA177" s="71">
        <v>19</v>
      </c>
      <c r="AB177" s="71">
        <v>55.5</v>
      </c>
      <c r="AC177" s="71">
        <v>49</v>
      </c>
      <c r="AD177" s="71">
        <v>537</v>
      </c>
      <c r="AE177" s="71">
        <v>537</v>
      </c>
      <c r="AF177" s="71">
        <v>33</v>
      </c>
      <c r="AG177" s="71"/>
      <c r="AH177" s="71">
        <v>115</v>
      </c>
      <c r="AI177" s="71">
        <v>98</v>
      </c>
      <c r="AJ177" s="71">
        <v>229</v>
      </c>
      <c r="AK177" s="71">
        <v>180</v>
      </c>
      <c r="AL177" s="71">
        <v>158</v>
      </c>
      <c r="AM177" s="71">
        <v>141</v>
      </c>
      <c r="AN177" s="71">
        <v>66</v>
      </c>
      <c r="AO177" s="71">
        <v>49</v>
      </c>
      <c r="AP177" s="71">
        <v>211</v>
      </c>
      <c r="AQ177" s="71">
        <v>211</v>
      </c>
      <c r="AR177" s="71">
        <v>360.5</v>
      </c>
      <c r="AS177" s="71">
        <v>327</v>
      </c>
      <c r="AT177" s="71">
        <v>444</v>
      </c>
      <c r="AU177" s="71">
        <v>444</v>
      </c>
      <c r="AV177" s="71">
        <v>1103</v>
      </c>
      <c r="AW177" s="71">
        <v>935</v>
      </c>
      <c r="AX177" s="71">
        <v>425</v>
      </c>
      <c r="AY177" s="71">
        <v>244</v>
      </c>
      <c r="AZ177" s="71">
        <v>1638</v>
      </c>
      <c r="BA177" s="71">
        <v>1190</v>
      </c>
      <c r="BB177" s="102"/>
      <c r="BC177" s="102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</row>
    <row r="178" spans="1:237" s="37" customFormat="1" ht="57.75" customHeight="1" x14ac:dyDescent="0.2">
      <c r="A178" s="67" t="s">
        <v>134</v>
      </c>
      <c r="B178" s="69" t="s">
        <v>136</v>
      </c>
      <c r="C178" s="69" t="s">
        <v>75</v>
      </c>
      <c r="D178" s="69" t="s">
        <v>36</v>
      </c>
      <c r="E178" s="69" t="s">
        <v>116</v>
      </c>
      <c r="F178" s="69" t="s">
        <v>41</v>
      </c>
      <c r="G178" s="74" t="s">
        <v>39</v>
      </c>
      <c r="H178" s="168">
        <f t="shared" ref="H178:I199" si="52">J178+L178+N178+P178+R178+T178+V178+X178+Z178+AB178+AD178+AF178+AH178+AJ178+AL178+AN178+AP178+AR178+AT178+AV178+AX178+AZ178</f>
        <v>111804</v>
      </c>
      <c r="I178" s="168">
        <f t="shared" si="52"/>
        <v>110799</v>
      </c>
      <c r="J178" s="71">
        <v>4537</v>
      </c>
      <c r="K178" s="71">
        <v>4508</v>
      </c>
      <c r="L178" s="71">
        <v>10782</v>
      </c>
      <c r="M178" s="71">
        <v>10781</v>
      </c>
      <c r="N178" s="71">
        <v>1796</v>
      </c>
      <c r="O178" s="71">
        <v>1724</v>
      </c>
      <c r="P178" s="71">
        <v>7104</v>
      </c>
      <c r="Q178" s="71">
        <v>7060</v>
      </c>
      <c r="R178" s="71">
        <v>2751</v>
      </c>
      <c r="S178" s="71">
        <v>2734</v>
      </c>
      <c r="T178" s="71">
        <v>5841</v>
      </c>
      <c r="U178" s="71">
        <v>5765</v>
      </c>
      <c r="V178" s="71">
        <v>1978</v>
      </c>
      <c r="W178" s="71">
        <v>1958</v>
      </c>
      <c r="X178" s="71">
        <v>778</v>
      </c>
      <c r="Y178" s="71">
        <v>733</v>
      </c>
      <c r="Z178" s="71">
        <v>3499</v>
      </c>
      <c r="AA178" s="71">
        <v>3476</v>
      </c>
      <c r="AB178" s="71">
        <v>145</v>
      </c>
      <c r="AC178" s="71">
        <v>108</v>
      </c>
      <c r="AD178" s="71">
        <v>1815</v>
      </c>
      <c r="AE178" s="71">
        <v>1769</v>
      </c>
      <c r="AF178" s="71">
        <v>1071</v>
      </c>
      <c r="AG178" s="71">
        <v>1032</v>
      </c>
      <c r="AH178" s="71">
        <v>5343</v>
      </c>
      <c r="AI178" s="71">
        <v>5282</v>
      </c>
      <c r="AJ178" s="71">
        <v>2462</v>
      </c>
      <c r="AK178" s="71">
        <v>2443</v>
      </c>
      <c r="AL178" s="71">
        <v>4038</v>
      </c>
      <c r="AM178" s="71">
        <v>3990</v>
      </c>
      <c r="AN178" s="71">
        <v>1867</v>
      </c>
      <c r="AO178" s="71">
        <v>1867</v>
      </c>
      <c r="AP178" s="71">
        <v>5070</v>
      </c>
      <c r="AQ178" s="71">
        <v>5011</v>
      </c>
      <c r="AR178" s="71">
        <v>6652</v>
      </c>
      <c r="AS178" s="71">
        <v>6555</v>
      </c>
      <c r="AT178" s="71">
        <v>3532</v>
      </c>
      <c r="AU178" s="71">
        <v>3458</v>
      </c>
      <c r="AV178" s="71">
        <v>21842</v>
      </c>
      <c r="AW178" s="71">
        <v>21732</v>
      </c>
      <c r="AX178" s="71">
        <v>5519</v>
      </c>
      <c r="AY178" s="71">
        <v>5487</v>
      </c>
      <c r="AZ178" s="71">
        <v>13382</v>
      </c>
      <c r="BA178" s="71">
        <v>13326</v>
      </c>
      <c r="BB178" s="102"/>
      <c r="BC178" s="102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</row>
    <row r="179" spans="1:237" s="45" customFormat="1" ht="90" customHeight="1" x14ac:dyDescent="0.2">
      <c r="A179" s="154" t="s">
        <v>135</v>
      </c>
      <c r="B179" s="69" t="s">
        <v>136</v>
      </c>
      <c r="C179" s="69" t="s">
        <v>75</v>
      </c>
      <c r="D179" s="69" t="s">
        <v>46</v>
      </c>
      <c r="E179" s="69" t="s">
        <v>102</v>
      </c>
      <c r="F179" s="69" t="s">
        <v>41</v>
      </c>
      <c r="G179" s="74" t="s">
        <v>39</v>
      </c>
      <c r="H179" s="168">
        <f t="shared" si="52"/>
        <v>43401</v>
      </c>
      <c r="I179" s="168">
        <f t="shared" si="52"/>
        <v>42726</v>
      </c>
      <c r="J179" s="71">
        <v>1657</v>
      </c>
      <c r="K179" s="71">
        <v>1643</v>
      </c>
      <c r="L179" s="71">
        <v>4785</v>
      </c>
      <c r="M179" s="71">
        <v>4776</v>
      </c>
      <c r="N179" s="71">
        <v>613</v>
      </c>
      <c r="O179" s="71">
        <v>598</v>
      </c>
      <c r="P179" s="71">
        <v>1975</v>
      </c>
      <c r="Q179" s="71">
        <v>1970</v>
      </c>
      <c r="R179" s="71">
        <v>613</v>
      </c>
      <c r="S179" s="71">
        <v>597</v>
      </c>
      <c r="T179" s="71">
        <v>914</v>
      </c>
      <c r="U179" s="71">
        <v>898</v>
      </c>
      <c r="V179" s="71">
        <v>1077</v>
      </c>
      <c r="W179" s="71">
        <v>932</v>
      </c>
      <c r="X179" s="71">
        <v>845</v>
      </c>
      <c r="Y179" s="71">
        <v>788</v>
      </c>
      <c r="Z179" s="71">
        <v>1346</v>
      </c>
      <c r="AA179" s="71">
        <v>1333</v>
      </c>
      <c r="AB179" s="71">
        <v>439</v>
      </c>
      <c r="AC179" s="71">
        <v>401</v>
      </c>
      <c r="AD179" s="71">
        <v>884</v>
      </c>
      <c r="AE179" s="71">
        <v>834</v>
      </c>
      <c r="AF179" s="71">
        <v>481</v>
      </c>
      <c r="AG179" s="71">
        <v>467</v>
      </c>
      <c r="AH179" s="71">
        <v>1023</v>
      </c>
      <c r="AI179" s="71">
        <v>981</v>
      </c>
      <c r="AJ179" s="71">
        <v>1126</v>
      </c>
      <c r="AK179" s="71">
        <v>1113</v>
      </c>
      <c r="AL179" s="71">
        <v>856</v>
      </c>
      <c r="AM179" s="71">
        <v>819</v>
      </c>
      <c r="AN179" s="71">
        <v>1010</v>
      </c>
      <c r="AO179" s="71">
        <v>1001</v>
      </c>
      <c r="AP179" s="71">
        <v>1111</v>
      </c>
      <c r="AQ179" s="71">
        <v>1080</v>
      </c>
      <c r="AR179" s="71">
        <v>2868</v>
      </c>
      <c r="AS179" s="71">
        <v>2856</v>
      </c>
      <c r="AT179" s="71">
        <v>1951</v>
      </c>
      <c r="AU179" s="71">
        <v>1942</v>
      </c>
      <c r="AV179" s="71">
        <v>8745</v>
      </c>
      <c r="AW179" s="71">
        <v>8744</v>
      </c>
      <c r="AX179" s="71">
        <v>2636</v>
      </c>
      <c r="AY179" s="71">
        <v>2515</v>
      </c>
      <c r="AZ179" s="71">
        <v>6446</v>
      </c>
      <c r="BA179" s="71">
        <v>6438</v>
      </c>
      <c r="BB179" s="102"/>
      <c r="BC179" s="102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</row>
    <row r="180" spans="1:237" s="45" customFormat="1" ht="99" customHeight="1" x14ac:dyDescent="0.2">
      <c r="A180" s="154" t="s">
        <v>28</v>
      </c>
      <c r="B180" s="69" t="s">
        <v>136</v>
      </c>
      <c r="C180" s="69" t="s">
        <v>75</v>
      </c>
      <c r="D180" s="69" t="s">
        <v>46</v>
      </c>
      <c r="E180" s="69" t="s">
        <v>101</v>
      </c>
      <c r="F180" s="69" t="s">
        <v>41</v>
      </c>
      <c r="G180" s="69" t="s">
        <v>39</v>
      </c>
      <c r="H180" s="168">
        <f t="shared" si="52"/>
        <v>460374</v>
      </c>
      <c r="I180" s="168">
        <f t="shared" si="52"/>
        <v>458369</v>
      </c>
      <c r="J180" s="91">
        <v>19787</v>
      </c>
      <c r="K180" s="91">
        <v>19552</v>
      </c>
      <c r="L180" s="91">
        <v>51476</v>
      </c>
      <c r="M180" s="91">
        <v>51475</v>
      </c>
      <c r="N180" s="91">
        <v>7409</v>
      </c>
      <c r="O180" s="91">
        <v>7257</v>
      </c>
      <c r="P180" s="91">
        <v>19641</v>
      </c>
      <c r="Q180" s="91">
        <v>19641</v>
      </c>
      <c r="R180" s="91">
        <v>6583</v>
      </c>
      <c r="S180" s="91">
        <v>6563</v>
      </c>
      <c r="T180" s="91">
        <v>8334</v>
      </c>
      <c r="U180" s="91">
        <v>8272</v>
      </c>
      <c r="V180" s="91">
        <v>9675</v>
      </c>
      <c r="W180" s="91">
        <v>9671</v>
      </c>
      <c r="X180" s="91">
        <v>7862</v>
      </c>
      <c r="Y180" s="91">
        <v>7695</v>
      </c>
      <c r="Z180" s="91">
        <v>13788</v>
      </c>
      <c r="AA180" s="91">
        <v>13788</v>
      </c>
      <c r="AB180" s="91">
        <v>3517</v>
      </c>
      <c r="AC180" s="91">
        <v>3517</v>
      </c>
      <c r="AD180" s="91">
        <v>9600</v>
      </c>
      <c r="AE180" s="91">
        <v>9401</v>
      </c>
      <c r="AF180" s="91">
        <v>6186</v>
      </c>
      <c r="AG180" s="91">
        <v>6169</v>
      </c>
      <c r="AH180" s="91">
        <v>12701</v>
      </c>
      <c r="AI180" s="91">
        <v>12573</v>
      </c>
      <c r="AJ180" s="91">
        <v>11812</v>
      </c>
      <c r="AK180" s="91">
        <v>11654</v>
      </c>
      <c r="AL180" s="91">
        <v>11087</v>
      </c>
      <c r="AM180" s="91">
        <v>10764</v>
      </c>
      <c r="AN180" s="91">
        <v>9404</v>
      </c>
      <c r="AO180" s="91">
        <v>9203</v>
      </c>
      <c r="AP180" s="91">
        <v>10700</v>
      </c>
      <c r="AQ180" s="91">
        <v>10674</v>
      </c>
      <c r="AR180" s="91">
        <v>29296</v>
      </c>
      <c r="AS180" s="91">
        <v>28986</v>
      </c>
      <c r="AT180" s="91">
        <v>19730</v>
      </c>
      <c r="AU180" s="91">
        <v>19730</v>
      </c>
      <c r="AV180" s="91">
        <v>88582</v>
      </c>
      <c r="AW180" s="91">
        <v>88582</v>
      </c>
      <c r="AX180" s="91">
        <v>27807</v>
      </c>
      <c r="AY180" s="91">
        <v>27807</v>
      </c>
      <c r="AZ180" s="91">
        <v>75397</v>
      </c>
      <c r="BA180" s="91">
        <v>75395</v>
      </c>
      <c r="BB180" s="107"/>
      <c r="BC180" s="107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</row>
    <row r="181" spans="1:237" s="43" customFormat="1" ht="79.5" customHeight="1" x14ac:dyDescent="0.2">
      <c r="A181" s="67" t="s">
        <v>29</v>
      </c>
      <c r="B181" s="69" t="s">
        <v>136</v>
      </c>
      <c r="C181" s="69" t="s">
        <v>75</v>
      </c>
      <c r="D181" s="69" t="s">
        <v>46</v>
      </c>
      <c r="E181" s="69" t="s">
        <v>104</v>
      </c>
      <c r="F181" s="69" t="s">
        <v>41</v>
      </c>
      <c r="G181" s="74" t="s">
        <v>39</v>
      </c>
      <c r="H181" s="168">
        <f t="shared" si="52"/>
        <v>9</v>
      </c>
      <c r="I181" s="168">
        <f t="shared" si="52"/>
        <v>6</v>
      </c>
      <c r="J181" s="71"/>
      <c r="K181" s="71"/>
      <c r="L181" s="71">
        <v>3</v>
      </c>
      <c r="M181" s="71">
        <v>3</v>
      </c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>
        <v>3</v>
      </c>
      <c r="AS181" s="71">
        <v>3</v>
      </c>
      <c r="AT181" s="71"/>
      <c r="AU181" s="71"/>
      <c r="AV181" s="71">
        <v>3</v>
      </c>
      <c r="AW181" s="71"/>
      <c r="AX181" s="71"/>
      <c r="AY181" s="71"/>
      <c r="AZ181" s="71"/>
      <c r="BA181" s="71"/>
      <c r="BB181" s="102"/>
      <c r="BC181" s="10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</row>
    <row r="182" spans="1:237" s="45" customFormat="1" ht="95.25" customHeight="1" x14ac:dyDescent="0.2">
      <c r="A182" s="154" t="s">
        <v>34</v>
      </c>
      <c r="B182" s="69" t="s">
        <v>136</v>
      </c>
      <c r="C182" s="69" t="s">
        <v>75</v>
      </c>
      <c r="D182" s="69" t="s">
        <v>46</v>
      </c>
      <c r="E182" s="69" t="s">
        <v>103</v>
      </c>
      <c r="F182" s="69" t="s">
        <v>41</v>
      </c>
      <c r="G182" s="74" t="s">
        <v>39</v>
      </c>
      <c r="H182" s="168">
        <f t="shared" si="52"/>
        <v>2</v>
      </c>
      <c r="I182" s="168">
        <f t="shared" si="52"/>
        <v>1</v>
      </c>
      <c r="J182" s="75"/>
      <c r="K182" s="75"/>
      <c r="L182" s="75">
        <v>1</v>
      </c>
      <c r="M182" s="75">
        <v>1</v>
      </c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1">
        <v>1</v>
      </c>
      <c r="AW182" s="71"/>
      <c r="AX182" s="75"/>
      <c r="AY182" s="75"/>
      <c r="AZ182" s="75"/>
      <c r="BA182" s="75"/>
      <c r="BB182" s="104"/>
      <c r="BC182" s="10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</row>
    <row r="183" spans="1:237" s="38" customFormat="1" ht="90.75" customHeight="1" x14ac:dyDescent="0.2">
      <c r="A183" s="120" t="s">
        <v>30</v>
      </c>
      <c r="B183" s="69" t="s">
        <v>136</v>
      </c>
      <c r="C183" s="69" t="s">
        <v>75</v>
      </c>
      <c r="D183" s="69" t="s">
        <v>46</v>
      </c>
      <c r="E183" s="69" t="s">
        <v>109</v>
      </c>
      <c r="F183" s="69" t="s">
        <v>41</v>
      </c>
      <c r="G183" s="69" t="s">
        <v>39</v>
      </c>
      <c r="H183" s="168">
        <f t="shared" si="52"/>
        <v>811858</v>
      </c>
      <c r="I183" s="168">
        <f t="shared" si="52"/>
        <v>794381</v>
      </c>
      <c r="J183" s="89">
        <f>J184+J185+J186+J187+J188</f>
        <v>30141</v>
      </c>
      <c r="K183" s="89">
        <f>K184+K185+K186+K187+K188</f>
        <v>29525</v>
      </c>
      <c r="L183" s="89">
        <f t="shared" ref="L183" si="53">L184+L185+L186+L187+L188</f>
        <v>54937</v>
      </c>
      <c r="M183" s="89">
        <f>M184+M185+M186+M187+M188</f>
        <v>54712</v>
      </c>
      <c r="N183" s="89">
        <f t="shared" ref="N183:BA183" si="54">N184+N185+N186+N187+N188</f>
        <v>16274</v>
      </c>
      <c r="O183" s="89">
        <f t="shared" si="54"/>
        <v>15535</v>
      </c>
      <c r="P183" s="89">
        <f t="shared" si="54"/>
        <v>40414</v>
      </c>
      <c r="Q183" s="89">
        <f t="shared" si="54"/>
        <v>38909</v>
      </c>
      <c r="R183" s="89">
        <f t="shared" si="54"/>
        <v>11511</v>
      </c>
      <c r="S183" s="89">
        <f t="shared" si="54"/>
        <v>10963</v>
      </c>
      <c r="T183" s="89">
        <f t="shared" si="54"/>
        <v>12189</v>
      </c>
      <c r="U183" s="89">
        <f t="shared" si="54"/>
        <v>11807</v>
      </c>
      <c r="V183" s="89">
        <f t="shared" si="54"/>
        <v>20799</v>
      </c>
      <c r="W183" s="89">
        <f t="shared" si="54"/>
        <v>19853</v>
      </c>
      <c r="X183" s="89">
        <f t="shared" si="54"/>
        <v>7225</v>
      </c>
      <c r="Y183" s="89">
        <f t="shared" si="54"/>
        <v>7135</v>
      </c>
      <c r="Z183" s="89">
        <f t="shared" si="54"/>
        <v>13929</v>
      </c>
      <c r="AA183" s="89">
        <f t="shared" si="54"/>
        <v>13704</v>
      </c>
      <c r="AB183" s="89">
        <f t="shared" si="54"/>
        <v>3522</v>
      </c>
      <c r="AC183" s="89">
        <f t="shared" si="54"/>
        <v>3468</v>
      </c>
      <c r="AD183" s="89">
        <f t="shared" si="54"/>
        <v>18078</v>
      </c>
      <c r="AE183" s="89">
        <f t="shared" si="54"/>
        <v>17160</v>
      </c>
      <c r="AF183" s="89">
        <f t="shared" si="54"/>
        <v>6471</v>
      </c>
      <c r="AG183" s="89">
        <f t="shared" si="54"/>
        <v>6308</v>
      </c>
      <c r="AH183" s="89">
        <f t="shared" si="54"/>
        <v>20305.5</v>
      </c>
      <c r="AI183" s="89">
        <f t="shared" si="54"/>
        <v>19919</v>
      </c>
      <c r="AJ183" s="89">
        <f t="shared" si="54"/>
        <v>13876</v>
      </c>
      <c r="AK183" s="89">
        <f t="shared" si="54"/>
        <v>13264</v>
      </c>
      <c r="AL183" s="89">
        <f t="shared" si="54"/>
        <v>15900</v>
      </c>
      <c r="AM183" s="89">
        <f t="shared" si="54"/>
        <v>15582</v>
      </c>
      <c r="AN183" s="89">
        <f t="shared" si="54"/>
        <v>15218</v>
      </c>
      <c r="AO183" s="89">
        <f t="shared" si="54"/>
        <v>15027</v>
      </c>
      <c r="AP183" s="89">
        <f t="shared" si="54"/>
        <v>12666</v>
      </c>
      <c r="AQ183" s="89">
        <f t="shared" si="54"/>
        <v>12268</v>
      </c>
      <c r="AR183" s="89">
        <f t="shared" si="54"/>
        <v>40537</v>
      </c>
      <c r="AS183" s="89">
        <f t="shared" si="54"/>
        <v>39732</v>
      </c>
      <c r="AT183" s="89">
        <f t="shared" si="54"/>
        <v>30112</v>
      </c>
      <c r="AU183" s="89">
        <f t="shared" si="54"/>
        <v>29846</v>
      </c>
      <c r="AV183" s="89">
        <f t="shared" si="54"/>
        <v>179968.5</v>
      </c>
      <c r="AW183" s="89">
        <f t="shared" si="54"/>
        <v>176987</v>
      </c>
      <c r="AX183" s="89">
        <f t="shared" si="54"/>
        <v>75336</v>
      </c>
      <c r="AY183" s="89">
        <f t="shared" si="54"/>
        <v>73622</v>
      </c>
      <c r="AZ183" s="89">
        <f t="shared" si="54"/>
        <v>172449</v>
      </c>
      <c r="BA183" s="89">
        <f t="shared" si="54"/>
        <v>169055</v>
      </c>
      <c r="BB183" s="105"/>
      <c r="BC183" s="105"/>
    </row>
    <row r="184" spans="1:237" s="34" customFormat="1" ht="21" customHeight="1" x14ac:dyDescent="0.2">
      <c r="A184" s="72" t="s">
        <v>247</v>
      </c>
      <c r="B184" s="74" t="s">
        <v>136</v>
      </c>
      <c r="C184" s="74" t="s">
        <v>75</v>
      </c>
      <c r="D184" s="74" t="s">
        <v>46</v>
      </c>
      <c r="E184" s="74" t="s">
        <v>90</v>
      </c>
      <c r="F184" s="74" t="s">
        <v>41</v>
      </c>
      <c r="G184" s="74" t="s">
        <v>39</v>
      </c>
      <c r="H184" s="168">
        <f t="shared" si="52"/>
        <v>604697</v>
      </c>
      <c r="I184" s="168">
        <f t="shared" si="52"/>
        <v>591910</v>
      </c>
      <c r="J184" s="90">
        <v>20862</v>
      </c>
      <c r="K184" s="90">
        <v>20570</v>
      </c>
      <c r="L184" s="90">
        <v>42178</v>
      </c>
      <c r="M184" s="90">
        <v>41963</v>
      </c>
      <c r="N184" s="90">
        <v>10556</v>
      </c>
      <c r="O184" s="90">
        <v>9952</v>
      </c>
      <c r="P184" s="90">
        <v>28588</v>
      </c>
      <c r="Q184" s="90">
        <v>27327</v>
      </c>
      <c r="R184" s="90">
        <v>7968</v>
      </c>
      <c r="S184" s="90">
        <v>7582</v>
      </c>
      <c r="T184" s="90">
        <v>8911</v>
      </c>
      <c r="U184" s="90">
        <v>8765</v>
      </c>
      <c r="V184" s="90">
        <v>12581</v>
      </c>
      <c r="W184" s="90">
        <v>12023</v>
      </c>
      <c r="X184" s="90">
        <v>5124</v>
      </c>
      <c r="Y184" s="90">
        <v>5098</v>
      </c>
      <c r="Z184" s="90">
        <v>9467</v>
      </c>
      <c r="AA184" s="90">
        <v>9319</v>
      </c>
      <c r="AB184" s="90">
        <v>2426</v>
      </c>
      <c r="AC184" s="90">
        <v>2410</v>
      </c>
      <c r="AD184" s="90">
        <v>10893</v>
      </c>
      <c r="AE184" s="90">
        <v>10285</v>
      </c>
      <c r="AF184" s="90">
        <v>4406</v>
      </c>
      <c r="AG184" s="90">
        <v>4306</v>
      </c>
      <c r="AH184" s="90">
        <v>13010</v>
      </c>
      <c r="AI184" s="90">
        <v>12804</v>
      </c>
      <c r="AJ184" s="90">
        <v>8781</v>
      </c>
      <c r="AK184" s="90">
        <v>8351</v>
      </c>
      <c r="AL184" s="90">
        <v>10138</v>
      </c>
      <c r="AM184" s="90">
        <v>9985</v>
      </c>
      <c r="AN184" s="90">
        <v>11093</v>
      </c>
      <c r="AO184" s="90">
        <v>11025</v>
      </c>
      <c r="AP184" s="90">
        <v>8475</v>
      </c>
      <c r="AQ184" s="90">
        <v>8198</v>
      </c>
      <c r="AR184" s="90">
        <v>30377</v>
      </c>
      <c r="AS184" s="90">
        <v>29720</v>
      </c>
      <c r="AT184" s="90">
        <v>23345</v>
      </c>
      <c r="AU184" s="90">
        <v>23169</v>
      </c>
      <c r="AV184" s="90">
        <v>152183</v>
      </c>
      <c r="AW184" s="90">
        <v>149491</v>
      </c>
      <c r="AX184" s="90">
        <v>57451</v>
      </c>
      <c r="AY184" s="90">
        <v>56332</v>
      </c>
      <c r="AZ184" s="90">
        <v>125884</v>
      </c>
      <c r="BA184" s="90">
        <v>123235</v>
      </c>
      <c r="BB184" s="106"/>
      <c r="BC184" s="106"/>
    </row>
    <row r="185" spans="1:237" s="34" customFormat="1" ht="21" customHeight="1" x14ac:dyDescent="0.2">
      <c r="A185" s="143" t="s">
        <v>248</v>
      </c>
      <c r="B185" s="74" t="s">
        <v>136</v>
      </c>
      <c r="C185" s="74" t="s">
        <v>75</v>
      </c>
      <c r="D185" s="74" t="s">
        <v>46</v>
      </c>
      <c r="E185" s="74" t="s">
        <v>91</v>
      </c>
      <c r="F185" s="74" t="s">
        <v>41</v>
      </c>
      <c r="G185" s="74" t="s">
        <v>39</v>
      </c>
      <c r="H185" s="168">
        <f t="shared" si="52"/>
        <v>3500</v>
      </c>
      <c r="I185" s="168">
        <f t="shared" si="52"/>
        <v>2927</v>
      </c>
      <c r="J185" s="75">
        <v>263</v>
      </c>
      <c r="K185" s="75">
        <v>228</v>
      </c>
      <c r="L185" s="75">
        <v>43</v>
      </c>
      <c r="M185" s="75">
        <v>33</v>
      </c>
      <c r="N185" s="75">
        <v>66</v>
      </c>
      <c r="O185" s="75">
        <v>49</v>
      </c>
      <c r="P185" s="75">
        <v>93</v>
      </c>
      <c r="Q185" s="75">
        <v>75</v>
      </c>
      <c r="R185" s="75">
        <v>65</v>
      </c>
      <c r="S185" s="75">
        <v>54</v>
      </c>
      <c r="T185" s="75">
        <v>27</v>
      </c>
      <c r="U185" s="75">
        <v>18</v>
      </c>
      <c r="V185" s="75">
        <v>98</v>
      </c>
      <c r="W185" s="75">
        <v>76</v>
      </c>
      <c r="X185" s="75">
        <v>33</v>
      </c>
      <c r="Y185" s="75">
        <v>20</v>
      </c>
      <c r="Z185" s="75">
        <v>65</v>
      </c>
      <c r="AA185" s="75">
        <v>64</v>
      </c>
      <c r="AB185" s="75">
        <v>0</v>
      </c>
      <c r="AC185" s="75"/>
      <c r="AD185" s="75">
        <v>625</v>
      </c>
      <c r="AE185" s="75">
        <v>562</v>
      </c>
      <c r="AF185" s="75">
        <v>33</v>
      </c>
      <c r="AG185" s="75">
        <v>11</v>
      </c>
      <c r="AH185" s="75">
        <v>33</v>
      </c>
      <c r="AI185" s="75">
        <v>25</v>
      </c>
      <c r="AJ185" s="75">
        <v>186</v>
      </c>
      <c r="AK185" s="75">
        <v>160</v>
      </c>
      <c r="AL185" s="75">
        <v>87</v>
      </c>
      <c r="AM185" s="75">
        <v>66</v>
      </c>
      <c r="AN185" s="75">
        <v>66</v>
      </c>
      <c r="AO185" s="75">
        <v>46</v>
      </c>
      <c r="AP185" s="75">
        <v>22</v>
      </c>
      <c r="AQ185" s="75">
        <v>11</v>
      </c>
      <c r="AR185" s="75">
        <v>211</v>
      </c>
      <c r="AS185" s="75">
        <v>168</v>
      </c>
      <c r="AT185" s="75">
        <v>64</v>
      </c>
      <c r="AU185" s="75">
        <v>56</v>
      </c>
      <c r="AV185" s="75">
        <v>621</v>
      </c>
      <c r="AW185" s="75">
        <v>567</v>
      </c>
      <c r="AX185" s="75">
        <v>197</v>
      </c>
      <c r="AY185" s="75">
        <v>136</v>
      </c>
      <c r="AZ185" s="75">
        <v>602</v>
      </c>
      <c r="BA185" s="75">
        <v>502</v>
      </c>
      <c r="BB185" s="104"/>
      <c r="BC185" s="104"/>
    </row>
    <row r="186" spans="1:237" s="50" customFormat="1" ht="23.25" customHeight="1" x14ac:dyDescent="0.2">
      <c r="A186" s="143" t="s">
        <v>249</v>
      </c>
      <c r="B186" s="74" t="s">
        <v>136</v>
      </c>
      <c r="C186" s="74" t="s">
        <v>75</v>
      </c>
      <c r="D186" s="74" t="s">
        <v>46</v>
      </c>
      <c r="E186" s="74" t="s">
        <v>92</v>
      </c>
      <c r="F186" s="74" t="s">
        <v>41</v>
      </c>
      <c r="G186" s="74" t="s">
        <v>39</v>
      </c>
      <c r="H186" s="168">
        <f t="shared" si="52"/>
        <v>9085</v>
      </c>
      <c r="I186" s="168">
        <f t="shared" si="52"/>
        <v>9004</v>
      </c>
      <c r="J186" s="75">
        <v>141</v>
      </c>
      <c r="K186" s="75">
        <v>136</v>
      </c>
      <c r="L186" s="75">
        <v>1232</v>
      </c>
      <c r="M186" s="75">
        <v>1232</v>
      </c>
      <c r="N186" s="75">
        <v>134</v>
      </c>
      <c r="O186" s="75">
        <v>134</v>
      </c>
      <c r="P186" s="75">
        <v>276</v>
      </c>
      <c r="Q186" s="75">
        <v>274</v>
      </c>
      <c r="R186" s="75">
        <v>39</v>
      </c>
      <c r="S186" s="75">
        <v>36</v>
      </c>
      <c r="T186" s="75">
        <v>76</v>
      </c>
      <c r="U186" s="75">
        <v>72</v>
      </c>
      <c r="V186" s="75">
        <v>155</v>
      </c>
      <c r="W186" s="75">
        <v>154</v>
      </c>
      <c r="X186" s="75">
        <v>120</v>
      </c>
      <c r="Y186" s="75">
        <v>119</v>
      </c>
      <c r="Z186" s="75">
        <v>88</v>
      </c>
      <c r="AA186" s="75">
        <v>83</v>
      </c>
      <c r="AB186" s="75">
        <v>63</v>
      </c>
      <c r="AC186" s="75">
        <v>61</v>
      </c>
      <c r="AD186" s="75">
        <v>98</v>
      </c>
      <c r="AE186" s="75">
        <v>97</v>
      </c>
      <c r="AF186" s="75">
        <v>27</v>
      </c>
      <c r="AG186" s="75">
        <v>25</v>
      </c>
      <c r="AH186" s="75">
        <v>87</v>
      </c>
      <c r="AI186" s="75">
        <v>86</v>
      </c>
      <c r="AJ186" s="75">
        <v>124</v>
      </c>
      <c r="AK186" s="75">
        <v>121</v>
      </c>
      <c r="AL186" s="75">
        <v>63</v>
      </c>
      <c r="AM186" s="75">
        <v>61</v>
      </c>
      <c r="AN186" s="75">
        <v>44</v>
      </c>
      <c r="AO186" s="75">
        <v>43</v>
      </c>
      <c r="AP186" s="75">
        <v>76</v>
      </c>
      <c r="AQ186" s="75">
        <v>74</v>
      </c>
      <c r="AR186" s="75">
        <v>479</v>
      </c>
      <c r="AS186" s="75">
        <v>477</v>
      </c>
      <c r="AT186" s="75">
        <v>568</v>
      </c>
      <c r="AU186" s="75">
        <v>564</v>
      </c>
      <c r="AV186" s="75">
        <v>1578</v>
      </c>
      <c r="AW186" s="75">
        <v>1563</v>
      </c>
      <c r="AX186" s="75">
        <v>585</v>
      </c>
      <c r="AY186" s="75">
        <v>585</v>
      </c>
      <c r="AZ186" s="75">
        <v>3032</v>
      </c>
      <c r="BA186" s="75">
        <v>3007</v>
      </c>
      <c r="BB186" s="104"/>
      <c r="BC186" s="104"/>
    </row>
    <row r="187" spans="1:237" s="34" customFormat="1" ht="32.25" customHeight="1" x14ac:dyDescent="0.2">
      <c r="A187" s="155" t="s">
        <v>250</v>
      </c>
      <c r="B187" s="74" t="s">
        <v>136</v>
      </c>
      <c r="C187" s="74" t="s">
        <v>75</v>
      </c>
      <c r="D187" s="74" t="s">
        <v>46</v>
      </c>
      <c r="E187" s="74" t="s">
        <v>93</v>
      </c>
      <c r="F187" s="74" t="s">
        <v>41</v>
      </c>
      <c r="G187" s="74" t="s">
        <v>39</v>
      </c>
      <c r="H187" s="168">
        <f t="shared" si="52"/>
        <v>76</v>
      </c>
      <c r="I187" s="168">
        <f t="shared" si="52"/>
        <v>70</v>
      </c>
      <c r="J187" s="75"/>
      <c r="K187" s="75"/>
      <c r="L187" s="75"/>
      <c r="M187" s="75"/>
      <c r="N187" s="75"/>
      <c r="O187" s="75"/>
      <c r="P187" s="75"/>
      <c r="Q187" s="75"/>
      <c r="R187" s="75">
        <v>4</v>
      </c>
      <c r="S187" s="75">
        <v>1</v>
      </c>
      <c r="T187" s="75"/>
      <c r="U187" s="75"/>
      <c r="V187" s="75"/>
      <c r="W187" s="75"/>
      <c r="X187" s="75"/>
      <c r="Y187" s="75"/>
      <c r="Z187" s="75">
        <v>19</v>
      </c>
      <c r="AA187" s="75">
        <v>19</v>
      </c>
      <c r="AB187" s="75"/>
      <c r="AC187" s="75"/>
      <c r="AD187" s="75"/>
      <c r="AE187" s="75"/>
      <c r="AF187" s="75"/>
      <c r="AG187" s="75"/>
      <c r="AH187" s="75">
        <v>10.5</v>
      </c>
      <c r="AI187" s="75">
        <v>10</v>
      </c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>
        <v>10.5</v>
      </c>
      <c r="AW187" s="75">
        <v>10</v>
      </c>
      <c r="AX187" s="75">
        <v>22</v>
      </c>
      <c r="AY187" s="75">
        <v>21</v>
      </c>
      <c r="AZ187" s="75">
        <v>10</v>
      </c>
      <c r="BA187" s="75">
        <v>9</v>
      </c>
      <c r="BB187" s="104"/>
      <c r="BC187" s="104"/>
    </row>
    <row r="188" spans="1:237" s="34" customFormat="1" ht="28.5" customHeight="1" x14ac:dyDescent="0.2">
      <c r="A188" s="155" t="s">
        <v>251</v>
      </c>
      <c r="B188" s="74" t="s">
        <v>136</v>
      </c>
      <c r="C188" s="74" t="s">
        <v>75</v>
      </c>
      <c r="D188" s="74" t="s">
        <v>46</v>
      </c>
      <c r="E188" s="74" t="s">
        <v>94</v>
      </c>
      <c r="F188" s="74" t="s">
        <v>41</v>
      </c>
      <c r="G188" s="74" t="s">
        <v>39</v>
      </c>
      <c r="H188" s="168">
        <f t="shared" si="52"/>
        <v>194500</v>
      </c>
      <c r="I188" s="168">
        <f t="shared" si="52"/>
        <v>190470</v>
      </c>
      <c r="J188" s="75">
        <v>8875</v>
      </c>
      <c r="K188" s="75">
        <v>8591</v>
      </c>
      <c r="L188" s="75">
        <v>11484</v>
      </c>
      <c r="M188" s="75">
        <v>11484</v>
      </c>
      <c r="N188" s="75">
        <v>5518</v>
      </c>
      <c r="O188" s="75">
        <v>5400</v>
      </c>
      <c r="P188" s="75">
        <v>11457</v>
      </c>
      <c r="Q188" s="75">
        <v>11233</v>
      </c>
      <c r="R188" s="75">
        <v>3435</v>
      </c>
      <c r="S188" s="75">
        <v>3290</v>
      </c>
      <c r="T188" s="75">
        <v>3175</v>
      </c>
      <c r="U188" s="75">
        <v>2952</v>
      </c>
      <c r="V188" s="75">
        <v>7965</v>
      </c>
      <c r="W188" s="75">
        <v>7600</v>
      </c>
      <c r="X188" s="75">
        <v>1948</v>
      </c>
      <c r="Y188" s="75">
        <v>1898</v>
      </c>
      <c r="Z188" s="75">
        <v>4290</v>
      </c>
      <c r="AA188" s="75">
        <v>4219</v>
      </c>
      <c r="AB188" s="75">
        <v>1033</v>
      </c>
      <c r="AC188" s="75">
        <v>997</v>
      </c>
      <c r="AD188" s="75">
        <v>6462</v>
      </c>
      <c r="AE188" s="75">
        <v>6216</v>
      </c>
      <c r="AF188" s="75">
        <v>2005</v>
      </c>
      <c r="AG188" s="75">
        <v>1966</v>
      </c>
      <c r="AH188" s="75">
        <v>7165</v>
      </c>
      <c r="AI188" s="75">
        <v>6994</v>
      </c>
      <c r="AJ188" s="75">
        <v>4785</v>
      </c>
      <c r="AK188" s="75">
        <v>4632</v>
      </c>
      <c r="AL188" s="75">
        <v>5612</v>
      </c>
      <c r="AM188" s="75">
        <v>5470</v>
      </c>
      <c r="AN188" s="75">
        <v>4015</v>
      </c>
      <c r="AO188" s="75">
        <v>3913</v>
      </c>
      <c r="AP188" s="75">
        <v>4093</v>
      </c>
      <c r="AQ188" s="75">
        <v>3985</v>
      </c>
      <c r="AR188" s="75">
        <v>9470</v>
      </c>
      <c r="AS188" s="75">
        <v>9367</v>
      </c>
      <c r="AT188" s="75">
        <v>6135</v>
      </c>
      <c r="AU188" s="75">
        <v>6057</v>
      </c>
      <c r="AV188" s="75">
        <v>25576</v>
      </c>
      <c r="AW188" s="75">
        <v>25356</v>
      </c>
      <c r="AX188" s="75">
        <v>17081</v>
      </c>
      <c r="AY188" s="75">
        <v>16548</v>
      </c>
      <c r="AZ188" s="75">
        <v>42921</v>
      </c>
      <c r="BA188" s="75">
        <v>42302</v>
      </c>
      <c r="BB188" s="104"/>
      <c r="BC188" s="104"/>
    </row>
    <row r="189" spans="1:237" s="37" customFormat="1" ht="57.75" customHeight="1" x14ac:dyDescent="0.2">
      <c r="A189" s="67" t="s">
        <v>31</v>
      </c>
      <c r="B189" s="69" t="s">
        <v>136</v>
      </c>
      <c r="C189" s="69" t="s">
        <v>75</v>
      </c>
      <c r="D189" s="69" t="s">
        <v>36</v>
      </c>
      <c r="E189" s="69" t="s">
        <v>117</v>
      </c>
      <c r="F189" s="69" t="s">
        <v>41</v>
      </c>
      <c r="G189" s="69" t="s">
        <v>39</v>
      </c>
      <c r="H189" s="168">
        <f t="shared" si="52"/>
        <v>254483</v>
      </c>
      <c r="I189" s="168">
        <f t="shared" si="52"/>
        <v>225574</v>
      </c>
      <c r="J189" s="96">
        <f>J190+J191</f>
        <v>9292</v>
      </c>
      <c r="K189" s="96">
        <v>8201</v>
      </c>
      <c r="L189" s="96">
        <f t="shared" ref="L189:AZ189" si="55">L190+L191</f>
        <v>34470</v>
      </c>
      <c r="M189" s="96">
        <v>32593</v>
      </c>
      <c r="N189" s="96">
        <f t="shared" si="55"/>
        <v>8355</v>
      </c>
      <c r="O189" s="96">
        <v>7444</v>
      </c>
      <c r="P189" s="96">
        <f t="shared" si="55"/>
        <v>12977</v>
      </c>
      <c r="Q189" s="96">
        <v>11220</v>
      </c>
      <c r="R189" s="96">
        <f t="shared" si="55"/>
        <v>2844</v>
      </c>
      <c r="S189" s="96">
        <v>2376</v>
      </c>
      <c r="T189" s="96">
        <f t="shared" si="55"/>
        <v>7916</v>
      </c>
      <c r="U189" s="96">
        <v>6707</v>
      </c>
      <c r="V189" s="96">
        <f t="shared" si="55"/>
        <v>8267</v>
      </c>
      <c r="W189" s="96">
        <v>6794</v>
      </c>
      <c r="X189" s="96">
        <f t="shared" si="55"/>
        <v>6094</v>
      </c>
      <c r="Y189" s="96">
        <v>5377</v>
      </c>
      <c r="Z189" s="96">
        <f t="shared" si="55"/>
        <v>8316</v>
      </c>
      <c r="AA189" s="96">
        <v>7015</v>
      </c>
      <c r="AB189" s="96">
        <f t="shared" si="55"/>
        <v>4608</v>
      </c>
      <c r="AC189" s="96">
        <v>3568</v>
      </c>
      <c r="AD189" s="96">
        <f t="shared" si="55"/>
        <v>5313</v>
      </c>
      <c r="AE189" s="96">
        <v>4469</v>
      </c>
      <c r="AF189" s="96">
        <f t="shared" si="55"/>
        <v>3301</v>
      </c>
      <c r="AG189" s="96">
        <v>2274</v>
      </c>
      <c r="AH189" s="96">
        <f t="shared" si="55"/>
        <v>8798</v>
      </c>
      <c r="AI189" s="96">
        <v>7602</v>
      </c>
      <c r="AJ189" s="96">
        <f t="shared" si="55"/>
        <v>4094</v>
      </c>
      <c r="AK189" s="96">
        <v>3416</v>
      </c>
      <c r="AL189" s="96">
        <f t="shared" si="55"/>
        <v>7940</v>
      </c>
      <c r="AM189" s="96">
        <v>6720</v>
      </c>
      <c r="AN189" s="96">
        <f t="shared" si="55"/>
        <v>4015</v>
      </c>
      <c r="AO189" s="96">
        <v>3238</v>
      </c>
      <c r="AP189" s="96">
        <f t="shared" si="55"/>
        <v>8080</v>
      </c>
      <c r="AQ189" s="96">
        <v>6708</v>
      </c>
      <c r="AR189" s="96">
        <f t="shared" si="55"/>
        <v>17595</v>
      </c>
      <c r="AS189" s="96">
        <v>15523</v>
      </c>
      <c r="AT189" s="96">
        <f t="shared" si="55"/>
        <v>14462</v>
      </c>
      <c r="AU189" s="96">
        <v>12936</v>
      </c>
      <c r="AV189" s="96">
        <f t="shared" si="55"/>
        <v>32539</v>
      </c>
      <c r="AW189" s="96">
        <v>29860</v>
      </c>
      <c r="AX189" s="96">
        <f t="shared" si="55"/>
        <v>14515</v>
      </c>
      <c r="AY189" s="96">
        <v>12819</v>
      </c>
      <c r="AZ189" s="96">
        <f t="shared" si="55"/>
        <v>30692</v>
      </c>
      <c r="BA189" s="96">
        <v>28714</v>
      </c>
      <c r="BB189" s="110"/>
      <c r="BC189" s="110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</row>
    <row r="190" spans="1:237" s="35" customFormat="1" ht="24" hidden="1" customHeight="1" x14ac:dyDescent="0.2">
      <c r="A190" s="143" t="s">
        <v>252</v>
      </c>
      <c r="B190" s="74" t="s">
        <v>136</v>
      </c>
      <c r="C190" s="74" t="s">
        <v>75</v>
      </c>
      <c r="D190" s="74" t="s">
        <v>36</v>
      </c>
      <c r="E190" s="74" t="s">
        <v>117</v>
      </c>
      <c r="F190" s="74" t="s">
        <v>41</v>
      </c>
      <c r="G190" s="74" t="s">
        <v>39</v>
      </c>
      <c r="H190" s="168">
        <f t="shared" si="52"/>
        <v>191903</v>
      </c>
      <c r="I190" s="168">
        <f t="shared" si="52"/>
        <v>0</v>
      </c>
      <c r="J190" s="75">
        <v>7543</v>
      </c>
      <c r="K190" s="75"/>
      <c r="L190" s="75">
        <v>24993</v>
      </c>
      <c r="M190" s="75"/>
      <c r="N190" s="75">
        <v>6086</v>
      </c>
      <c r="O190" s="75"/>
      <c r="P190" s="75">
        <v>9922</v>
      </c>
      <c r="Q190" s="75"/>
      <c r="R190" s="75">
        <v>1838</v>
      </c>
      <c r="S190" s="75"/>
      <c r="T190" s="75">
        <v>4947</v>
      </c>
      <c r="U190" s="75"/>
      <c r="V190" s="75">
        <v>5099</v>
      </c>
      <c r="W190" s="75"/>
      <c r="X190" s="75">
        <v>4190</v>
      </c>
      <c r="Y190" s="75"/>
      <c r="Z190" s="75">
        <v>6110</v>
      </c>
      <c r="AA190" s="75"/>
      <c r="AB190" s="75">
        <v>3352</v>
      </c>
      <c r="AC190" s="75"/>
      <c r="AD190" s="75">
        <v>4042</v>
      </c>
      <c r="AE190" s="75"/>
      <c r="AF190" s="75">
        <v>2079</v>
      </c>
      <c r="AG190" s="75"/>
      <c r="AH190" s="75">
        <v>6094</v>
      </c>
      <c r="AI190" s="75"/>
      <c r="AJ190" s="75">
        <v>3136</v>
      </c>
      <c r="AK190" s="75"/>
      <c r="AL190" s="75">
        <v>5596</v>
      </c>
      <c r="AM190" s="75"/>
      <c r="AN190" s="75">
        <v>2703</v>
      </c>
      <c r="AO190" s="75"/>
      <c r="AP190" s="75">
        <v>6029</v>
      </c>
      <c r="AQ190" s="75"/>
      <c r="AR190" s="75">
        <v>13263</v>
      </c>
      <c r="AS190" s="75"/>
      <c r="AT190" s="75">
        <v>10570</v>
      </c>
      <c r="AU190" s="75"/>
      <c r="AV190" s="75">
        <v>27497</v>
      </c>
      <c r="AW190" s="75"/>
      <c r="AX190" s="75">
        <v>10489</v>
      </c>
      <c r="AY190" s="75"/>
      <c r="AZ190" s="75">
        <v>26325</v>
      </c>
      <c r="BA190" s="75"/>
      <c r="BB190" s="104"/>
      <c r="BC190" s="10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</row>
    <row r="191" spans="1:237" s="35" customFormat="1" ht="32.25" hidden="1" customHeight="1" x14ac:dyDescent="0.2">
      <c r="A191" s="143" t="s">
        <v>253</v>
      </c>
      <c r="B191" s="74" t="s">
        <v>136</v>
      </c>
      <c r="C191" s="74" t="s">
        <v>75</v>
      </c>
      <c r="D191" s="74" t="s">
        <v>36</v>
      </c>
      <c r="E191" s="74" t="s">
        <v>117</v>
      </c>
      <c r="F191" s="74" t="s">
        <v>41</v>
      </c>
      <c r="G191" s="74" t="s">
        <v>39</v>
      </c>
      <c r="H191" s="168">
        <f t="shared" si="52"/>
        <v>62580</v>
      </c>
      <c r="I191" s="168">
        <f t="shared" si="52"/>
        <v>0</v>
      </c>
      <c r="J191" s="75">
        <v>1749</v>
      </c>
      <c r="K191" s="75"/>
      <c r="L191" s="75">
        <v>9477</v>
      </c>
      <c r="M191" s="75"/>
      <c r="N191" s="75">
        <v>2269</v>
      </c>
      <c r="O191" s="75"/>
      <c r="P191" s="75">
        <v>3055</v>
      </c>
      <c r="Q191" s="75"/>
      <c r="R191" s="75">
        <v>1006</v>
      </c>
      <c r="S191" s="75"/>
      <c r="T191" s="75">
        <v>2969</v>
      </c>
      <c r="U191" s="75"/>
      <c r="V191" s="75">
        <v>3168</v>
      </c>
      <c r="W191" s="75"/>
      <c r="X191" s="75">
        <v>1904</v>
      </c>
      <c r="Y191" s="75"/>
      <c r="Z191" s="75">
        <v>2206</v>
      </c>
      <c r="AA191" s="75"/>
      <c r="AB191" s="75">
        <v>1256</v>
      </c>
      <c r="AC191" s="75"/>
      <c r="AD191" s="75">
        <v>1271</v>
      </c>
      <c r="AE191" s="75"/>
      <c r="AF191" s="75">
        <v>1222</v>
      </c>
      <c r="AG191" s="75"/>
      <c r="AH191" s="75">
        <v>2704</v>
      </c>
      <c r="AI191" s="75"/>
      <c r="AJ191" s="75">
        <v>958</v>
      </c>
      <c r="AK191" s="75"/>
      <c r="AL191" s="75">
        <v>2344</v>
      </c>
      <c r="AM191" s="75"/>
      <c r="AN191" s="75">
        <v>1312</v>
      </c>
      <c r="AO191" s="75"/>
      <c r="AP191" s="75">
        <v>2051</v>
      </c>
      <c r="AQ191" s="75"/>
      <c r="AR191" s="75">
        <v>4332</v>
      </c>
      <c r="AS191" s="75"/>
      <c r="AT191" s="75">
        <v>3892</v>
      </c>
      <c r="AU191" s="75"/>
      <c r="AV191" s="75">
        <v>5042</v>
      </c>
      <c r="AW191" s="75"/>
      <c r="AX191" s="75">
        <v>4026</v>
      </c>
      <c r="AY191" s="75"/>
      <c r="AZ191" s="75">
        <v>4367</v>
      </c>
      <c r="BA191" s="75"/>
      <c r="BB191" s="104"/>
      <c r="BC191" s="10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</row>
    <row r="192" spans="1:237" s="43" customFormat="1" ht="57.75" customHeight="1" x14ac:dyDescent="0.2">
      <c r="A192" s="119" t="s">
        <v>32</v>
      </c>
      <c r="B192" s="69" t="s">
        <v>136</v>
      </c>
      <c r="C192" s="69" t="s">
        <v>75</v>
      </c>
      <c r="D192" s="69" t="s">
        <v>46</v>
      </c>
      <c r="E192" s="69" t="s">
        <v>83</v>
      </c>
      <c r="F192" s="69" t="s">
        <v>41</v>
      </c>
      <c r="G192" s="69" t="s">
        <v>39</v>
      </c>
      <c r="H192" s="168">
        <f t="shared" si="52"/>
        <v>612727</v>
      </c>
      <c r="I192" s="168">
        <f t="shared" si="52"/>
        <v>612063</v>
      </c>
      <c r="J192" s="71">
        <v>413787</v>
      </c>
      <c r="K192" s="71">
        <v>413787</v>
      </c>
      <c r="L192" s="71">
        <v>3635</v>
      </c>
      <c r="M192" s="71">
        <v>3635</v>
      </c>
      <c r="N192" s="71">
        <v>389</v>
      </c>
      <c r="O192" s="71">
        <v>389</v>
      </c>
      <c r="P192" s="71">
        <v>3001</v>
      </c>
      <c r="Q192" s="71">
        <v>3001</v>
      </c>
      <c r="R192" s="71">
        <v>777</v>
      </c>
      <c r="S192" s="71">
        <v>777</v>
      </c>
      <c r="T192" s="71">
        <v>270</v>
      </c>
      <c r="U192" s="71">
        <v>270</v>
      </c>
      <c r="V192" s="71">
        <v>555</v>
      </c>
      <c r="W192" s="71">
        <v>555</v>
      </c>
      <c r="X192" s="71">
        <v>884</v>
      </c>
      <c r="Y192" s="71">
        <v>884</v>
      </c>
      <c r="Z192" s="71">
        <v>2393</v>
      </c>
      <c r="AA192" s="71">
        <v>2393</v>
      </c>
      <c r="AB192" s="71">
        <v>11409</v>
      </c>
      <c r="AC192" s="71">
        <v>11067</v>
      </c>
      <c r="AD192" s="71">
        <v>10002</v>
      </c>
      <c r="AE192" s="71">
        <v>9680</v>
      </c>
      <c r="AF192" s="71">
        <v>138</v>
      </c>
      <c r="AG192" s="71">
        <v>138</v>
      </c>
      <c r="AH192" s="71">
        <v>1830</v>
      </c>
      <c r="AI192" s="71">
        <v>1830</v>
      </c>
      <c r="AJ192" s="71">
        <v>459</v>
      </c>
      <c r="AK192" s="71">
        <v>459</v>
      </c>
      <c r="AL192" s="71">
        <v>998</v>
      </c>
      <c r="AM192" s="71">
        <v>998</v>
      </c>
      <c r="AN192" s="71">
        <v>86293</v>
      </c>
      <c r="AO192" s="71">
        <v>86293</v>
      </c>
      <c r="AP192" s="71">
        <v>1220</v>
      </c>
      <c r="AQ192" s="71">
        <v>1220</v>
      </c>
      <c r="AR192" s="71">
        <v>3329</v>
      </c>
      <c r="AS192" s="71">
        <v>3329</v>
      </c>
      <c r="AT192" s="71">
        <v>1637</v>
      </c>
      <c r="AU192" s="71">
        <v>1637</v>
      </c>
      <c r="AV192" s="71">
        <v>39841</v>
      </c>
      <c r="AW192" s="71">
        <v>39841</v>
      </c>
      <c r="AX192" s="71">
        <v>5948</v>
      </c>
      <c r="AY192" s="71">
        <v>5948</v>
      </c>
      <c r="AZ192" s="71">
        <v>23932</v>
      </c>
      <c r="BA192" s="71">
        <v>23932</v>
      </c>
      <c r="BB192" s="102"/>
      <c r="BC192" s="10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</row>
    <row r="193" spans="1:237" s="36" customFormat="1" ht="75.75" customHeight="1" x14ac:dyDescent="0.2">
      <c r="A193" s="192" t="s">
        <v>263</v>
      </c>
      <c r="B193" s="69" t="s">
        <v>136</v>
      </c>
      <c r="C193" s="69" t="s">
        <v>75</v>
      </c>
      <c r="D193" s="69" t="s">
        <v>46</v>
      </c>
      <c r="E193" s="69" t="s">
        <v>282</v>
      </c>
      <c r="F193" s="69" t="s">
        <v>41</v>
      </c>
      <c r="G193" s="69" t="s">
        <v>39</v>
      </c>
      <c r="H193" s="168">
        <f t="shared" si="52"/>
        <v>24275</v>
      </c>
      <c r="I193" s="168">
        <f t="shared" si="52"/>
        <v>19961</v>
      </c>
      <c r="J193" s="71">
        <f>J194+J195</f>
        <v>905</v>
      </c>
      <c r="K193" s="71">
        <f>K194+K195</f>
        <v>487</v>
      </c>
      <c r="L193" s="71">
        <f t="shared" ref="L193:BA193" si="56">L194+L195</f>
        <v>659</v>
      </c>
      <c r="M193" s="71">
        <f t="shared" si="56"/>
        <v>512</v>
      </c>
      <c r="N193" s="71">
        <f t="shared" si="56"/>
        <v>223</v>
      </c>
      <c r="O193" s="71">
        <f t="shared" si="56"/>
        <v>135</v>
      </c>
      <c r="P193" s="71">
        <f t="shared" si="56"/>
        <v>384</v>
      </c>
      <c r="Q193" s="71">
        <f t="shared" si="56"/>
        <v>336</v>
      </c>
      <c r="R193" s="71">
        <f t="shared" si="56"/>
        <v>181</v>
      </c>
      <c r="S193" s="71">
        <f t="shared" si="56"/>
        <v>80</v>
      </c>
      <c r="T193" s="71">
        <f t="shared" si="56"/>
        <v>203</v>
      </c>
      <c r="U193" s="71">
        <f t="shared" si="56"/>
        <v>115</v>
      </c>
      <c r="V193" s="71">
        <f t="shared" si="56"/>
        <v>214</v>
      </c>
      <c r="W193" s="71">
        <f t="shared" si="56"/>
        <v>70</v>
      </c>
      <c r="X193" s="71">
        <f t="shared" si="56"/>
        <v>210</v>
      </c>
      <c r="Y193" s="71">
        <f t="shared" si="56"/>
        <v>74</v>
      </c>
      <c r="Z193" s="71">
        <f t="shared" si="56"/>
        <v>235</v>
      </c>
      <c r="AA193" s="71">
        <f t="shared" si="56"/>
        <v>125</v>
      </c>
      <c r="AB193" s="71">
        <f t="shared" si="56"/>
        <v>132</v>
      </c>
      <c r="AC193" s="71">
        <f t="shared" si="56"/>
        <v>6</v>
      </c>
      <c r="AD193" s="71">
        <f t="shared" si="56"/>
        <v>229</v>
      </c>
      <c r="AE193" s="71">
        <f t="shared" si="56"/>
        <v>89</v>
      </c>
      <c r="AF193" s="71">
        <f t="shared" si="56"/>
        <v>147</v>
      </c>
      <c r="AG193" s="71">
        <f t="shared" si="56"/>
        <v>28</v>
      </c>
      <c r="AH193" s="71">
        <f t="shared" si="56"/>
        <v>381</v>
      </c>
      <c r="AI193" s="71">
        <f t="shared" si="56"/>
        <v>227</v>
      </c>
      <c r="AJ193" s="71">
        <f t="shared" si="56"/>
        <v>249</v>
      </c>
      <c r="AK193" s="71">
        <f t="shared" si="56"/>
        <v>86</v>
      </c>
      <c r="AL193" s="71">
        <f t="shared" si="56"/>
        <v>251</v>
      </c>
      <c r="AM193" s="71">
        <f t="shared" si="56"/>
        <v>128</v>
      </c>
      <c r="AN193" s="71">
        <f t="shared" si="56"/>
        <v>133</v>
      </c>
      <c r="AO193" s="71">
        <f t="shared" si="56"/>
        <v>34</v>
      </c>
      <c r="AP193" s="71">
        <f t="shared" si="56"/>
        <v>262</v>
      </c>
      <c r="AQ193" s="71">
        <f t="shared" si="56"/>
        <v>119</v>
      </c>
      <c r="AR193" s="71">
        <f t="shared" si="56"/>
        <v>1285</v>
      </c>
      <c r="AS193" s="71">
        <f t="shared" si="56"/>
        <v>1112</v>
      </c>
      <c r="AT193" s="71">
        <f t="shared" si="56"/>
        <v>537</v>
      </c>
      <c r="AU193" s="71">
        <f t="shared" si="56"/>
        <v>460</v>
      </c>
      <c r="AV193" s="71">
        <f t="shared" si="56"/>
        <v>9936</v>
      </c>
      <c r="AW193" s="71">
        <f t="shared" si="56"/>
        <v>9128</v>
      </c>
      <c r="AX193" s="71">
        <f t="shared" si="56"/>
        <v>2518</v>
      </c>
      <c r="AY193" s="71">
        <f t="shared" si="56"/>
        <v>2083</v>
      </c>
      <c r="AZ193" s="71">
        <f t="shared" si="56"/>
        <v>5001</v>
      </c>
      <c r="BA193" s="71">
        <f t="shared" si="56"/>
        <v>4527</v>
      </c>
      <c r="BB193" s="102"/>
      <c r="BC193" s="102"/>
    </row>
    <row r="194" spans="1:237" s="36" customFormat="1" ht="26.25" customHeight="1" x14ac:dyDescent="0.2">
      <c r="A194" s="192"/>
      <c r="B194" s="69" t="s">
        <v>136</v>
      </c>
      <c r="C194" s="69" t="s">
        <v>75</v>
      </c>
      <c r="D194" s="69" t="s">
        <v>46</v>
      </c>
      <c r="E194" s="69" t="s">
        <v>282</v>
      </c>
      <c r="F194" s="69" t="s">
        <v>41</v>
      </c>
      <c r="G194" s="69" t="s">
        <v>39</v>
      </c>
      <c r="H194" s="168">
        <f t="shared" si="52"/>
        <v>8452</v>
      </c>
      <c r="I194" s="168">
        <f t="shared" si="52"/>
        <v>6881</v>
      </c>
      <c r="J194" s="71">
        <v>315</v>
      </c>
      <c r="K194" s="71">
        <v>164</v>
      </c>
      <c r="L194" s="71">
        <v>229</v>
      </c>
      <c r="M194" s="71">
        <v>153</v>
      </c>
      <c r="N194" s="71">
        <v>78</v>
      </c>
      <c r="O194" s="71">
        <v>44</v>
      </c>
      <c r="P194" s="71">
        <v>134</v>
      </c>
      <c r="Q194" s="71">
        <v>124</v>
      </c>
      <c r="R194" s="71">
        <v>63</v>
      </c>
      <c r="S194" s="71">
        <v>26</v>
      </c>
      <c r="T194" s="71">
        <v>70</v>
      </c>
      <c r="U194" s="71">
        <v>38</v>
      </c>
      <c r="V194" s="71">
        <v>75</v>
      </c>
      <c r="W194" s="71">
        <v>24</v>
      </c>
      <c r="X194" s="71">
        <v>73</v>
      </c>
      <c r="Y194" s="71">
        <v>26</v>
      </c>
      <c r="Z194" s="71">
        <v>82</v>
      </c>
      <c r="AA194" s="71">
        <v>42</v>
      </c>
      <c r="AB194" s="71">
        <v>46</v>
      </c>
      <c r="AC194" s="71">
        <v>2</v>
      </c>
      <c r="AD194" s="71">
        <v>80</v>
      </c>
      <c r="AE194" s="71">
        <v>28</v>
      </c>
      <c r="AF194" s="71">
        <v>51</v>
      </c>
      <c r="AG194" s="71">
        <v>9</v>
      </c>
      <c r="AH194" s="71">
        <v>133</v>
      </c>
      <c r="AI194" s="71">
        <v>74</v>
      </c>
      <c r="AJ194" s="71">
        <v>87</v>
      </c>
      <c r="AK194" s="71">
        <v>30</v>
      </c>
      <c r="AL194" s="71">
        <v>87</v>
      </c>
      <c r="AM194" s="71">
        <v>41</v>
      </c>
      <c r="AN194" s="71">
        <v>47</v>
      </c>
      <c r="AO194" s="71">
        <v>11</v>
      </c>
      <c r="AP194" s="71">
        <v>91</v>
      </c>
      <c r="AQ194" s="71">
        <v>40</v>
      </c>
      <c r="AR194" s="71">
        <v>447</v>
      </c>
      <c r="AS194" s="71">
        <v>376</v>
      </c>
      <c r="AT194" s="71">
        <v>187</v>
      </c>
      <c r="AU194" s="71">
        <v>167</v>
      </c>
      <c r="AV194" s="71">
        <v>3459</v>
      </c>
      <c r="AW194" s="71">
        <v>3066</v>
      </c>
      <c r="AX194" s="71">
        <v>877</v>
      </c>
      <c r="AY194" s="71">
        <v>708</v>
      </c>
      <c r="AZ194" s="71">
        <v>1741</v>
      </c>
      <c r="BA194" s="71">
        <v>1688</v>
      </c>
      <c r="BB194" s="102"/>
      <c r="BC194" s="102"/>
    </row>
    <row r="195" spans="1:237" s="42" customFormat="1" ht="27" customHeight="1" x14ac:dyDescent="0.2">
      <c r="A195" s="192"/>
      <c r="B195" s="69" t="s">
        <v>136</v>
      </c>
      <c r="C195" s="69" t="s">
        <v>75</v>
      </c>
      <c r="D195" s="69" t="s">
        <v>46</v>
      </c>
      <c r="E195" s="69" t="s">
        <v>282</v>
      </c>
      <c r="F195" s="69" t="s">
        <v>41</v>
      </c>
      <c r="G195" s="69" t="s">
        <v>39</v>
      </c>
      <c r="H195" s="168">
        <f t="shared" si="52"/>
        <v>15823</v>
      </c>
      <c r="I195" s="168">
        <f t="shared" si="52"/>
        <v>13080</v>
      </c>
      <c r="J195" s="71">
        <v>590</v>
      </c>
      <c r="K195" s="71">
        <v>323</v>
      </c>
      <c r="L195" s="71">
        <v>430</v>
      </c>
      <c r="M195" s="71">
        <v>359</v>
      </c>
      <c r="N195" s="71">
        <v>145</v>
      </c>
      <c r="O195" s="71">
        <v>91</v>
      </c>
      <c r="P195" s="71">
        <v>250</v>
      </c>
      <c r="Q195" s="71">
        <v>212</v>
      </c>
      <c r="R195" s="71">
        <v>118</v>
      </c>
      <c r="S195" s="71">
        <v>54</v>
      </c>
      <c r="T195" s="71">
        <v>133</v>
      </c>
      <c r="U195" s="71">
        <v>77</v>
      </c>
      <c r="V195" s="71">
        <v>139</v>
      </c>
      <c r="W195" s="71">
        <v>46</v>
      </c>
      <c r="X195" s="71">
        <v>137</v>
      </c>
      <c r="Y195" s="71">
        <v>48</v>
      </c>
      <c r="Z195" s="71">
        <v>153</v>
      </c>
      <c r="AA195" s="71">
        <v>83</v>
      </c>
      <c r="AB195" s="71">
        <v>86</v>
      </c>
      <c r="AC195" s="71">
        <v>4</v>
      </c>
      <c r="AD195" s="71">
        <v>149</v>
      </c>
      <c r="AE195" s="71">
        <v>61</v>
      </c>
      <c r="AF195" s="71">
        <v>96</v>
      </c>
      <c r="AG195" s="71">
        <v>19</v>
      </c>
      <c r="AH195" s="71">
        <v>248</v>
      </c>
      <c r="AI195" s="71">
        <v>153</v>
      </c>
      <c r="AJ195" s="71">
        <v>162</v>
      </c>
      <c r="AK195" s="71">
        <v>56</v>
      </c>
      <c r="AL195" s="71">
        <v>164</v>
      </c>
      <c r="AM195" s="71">
        <v>87</v>
      </c>
      <c r="AN195" s="71">
        <v>86</v>
      </c>
      <c r="AO195" s="71">
        <v>23</v>
      </c>
      <c r="AP195" s="71">
        <v>171</v>
      </c>
      <c r="AQ195" s="71">
        <v>79</v>
      </c>
      <c r="AR195" s="71">
        <v>838</v>
      </c>
      <c r="AS195" s="71">
        <v>736</v>
      </c>
      <c r="AT195" s="71">
        <v>350</v>
      </c>
      <c r="AU195" s="71">
        <v>293</v>
      </c>
      <c r="AV195" s="71">
        <v>6477</v>
      </c>
      <c r="AW195" s="71">
        <v>6062</v>
      </c>
      <c r="AX195" s="71">
        <v>1641</v>
      </c>
      <c r="AY195" s="71">
        <v>1375</v>
      </c>
      <c r="AZ195" s="71">
        <v>3260</v>
      </c>
      <c r="BA195" s="71">
        <v>2839</v>
      </c>
      <c r="BB195" s="102"/>
      <c r="BC195" s="102"/>
    </row>
    <row r="196" spans="1:237" s="51" customFormat="1" ht="114" customHeight="1" x14ac:dyDescent="0.2">
      <c r="A196" s="154" t="s">
        <v>300</v>
      </c>
      <c r="B196" s="74"/>
      <c r="C196" s="74"/>
      <c r="D196" s="74"/>
      <c r="E196" s="74"/>
      <c r="F196" s="74"/>
      <c r="G196" s="74"/>
      <c r="H196" s="168">
        <f t="shared" si="52"/>
        <v>94774</v>
      </c>
      <c r="I196" s="168">
        <f t="shared" si="52"/>
        <v>93330</v>
      </c>
      <c r="J196" s="75">
        <f>J197+J198</f>
        <v>1252</v>
      </c>
      <c r="K196" s="75">
        <f>K197+K198</f>
        <v>1251</v>
      </c>
      <c r="L196" s="75">
        <f t="shared" ref="L196:BA196" si="57">L197+L198</f>
        <v>3130</v>
      </c>
      <c r="M196" s="75">
        <f t="shared" si="57"/>
        <v>3128</v>
      </c>
      <c r="N196" s="75">
        <f t="shared" si="57"/>
        <v>0</v>
      </c>
      <c r="O196" s="75">
        <f t="shared" si="57"/>
        <v>0</v>
      </c>
      <c r="P196" s="75">
        <f t="shared" si="57"/>
        <v>5632</v>
      </c>
      <c r="Q196" s="75">
        <f t="shared" si="57"/>
        <v>5631</v>
      </c>
      <c r="R196" s="75">
        <f t="shared" si="57"/>
        <v>2503</v>
      </c>
      <c r="S196" s="75">
        <f t="shared" si="57"/>
        <v>2503</v>
      </c>
      <c r="T196" s="75">
        <f t="shared" si="57"/>
        <v>5006</v>
      </c>
      <c r="U196" s="75">
        <f t="shared" si="57"/>
        <v>5005</v>
      </c>
      <c r="V196" s="75">
        <f t="shared" si="57"/>
        <v>1252</v>
      </c>
      <c r="W196" s="75">
        <f t="shared" si="57"/>
        <v>1251</v>
      </c>
      <c r="X196" s="75">
        <f t="shared" si="57"/>
        <v>1252</v>
      </c>
      <c r="Y196" s="75">
        <f t="shared" si="57"/>
        <v>1251</v>
      </c>
      <c r="Z196" s="75">
        <f t="shared" si="57"/>
        <v>4381</v>
      </c>
      <c r="AA196" s="75">
        <f t="shared" si="57"/>
        <v>4380</v>
      </c>
      <c r="AB196" s="75">
        <f t="shared" si="57"/>
        <v>3129</v>
      </c>
      <c r="AC196" s="75">
        <f t="shared" si="57"/>
        <v>2503</v>
      </c>
      <c r="AD196" s="75">
        <f t="shared" si="57"/>
        <v>5632</v>
      </c>
      <c r="AE196" s="75">
        <f t="shared" si="57"/>
        <v>5631</v>
      </c>
      <c r="AF196" s="75">
        <f t="shared" si="57"/>
        <v>2503</v>
      </c>
      <c r="AG196" s="75">
        <f t="shared" si="57"/>
        <v>2503</v>
      </c>
      <c r="AH196" s="75">
        <f t="shared" si="57"/>
        <v>2519</v>
      </c>
      <c r="AI196" s="75">
        <f t="shared" si="57"/>
        <v>2519</v>
      </c>
      <c r="AJ196" s="75">
        <f t="shared" si="57"/>
        <v>3755</v>
      </c>
      <c r="AK196" s="75">
        <f t="shared" si="57"/>
        <v>3754</v>
      </c>
      <c r="AL196" s="75">
        <f t="shared" si="57"/>
        <v>0</v>
      </c>
      <c r="AM196" s="75">
        <f t="shared" si="57"/>
        <v>0</v>
      </c>
      <c r="AN196" s="75">
        <f t="shared" si="57"/>
        <v>1252</v>
      </c>
      <c r="AO196" s="75">
        <f t="shared" si="57"/>
        <v>1251</v>
      </c>
      <c r="AP196" s="75">
        <f t="shared" si="57"/>
        <v>0</v>
      </c>
      <c r="AQ196" s="75">
        <f t="shared" si="57"/>
        <v>0</v>
      </c>
      <c r="AR196" s="75">
        <f t="shared" si="57"/>
        <v>10654</v>
      </c>
      <c r="AS196" s="75">
        <f t="shared" si="57"/>
        <v>10027</v>
      </c>
      <c r="AT196" s="75">
        <f t="shared" si="57"/>
        <v>6304</v>
      </c>
      <c r="AU196" s="75">
        <f t="shared" si="57"/>
        <v>6281</v>
      </c>
      <c r="AV196" s="75">
        <f t="shared" si="57"/>
        <v>22727</v>
      </c>
      <c r="AW196" s="75">
        <f t="shared" si="57"/>
        <v>22574</v>
      </c>
      <c r="AX196" s="75">
        <f t="shared" si="57"/>
        <v>3130</v>
      </c>
      <c r="AY196" s="75">
        <f t="shared" si="57"/>
        <v>3128</v>
      </c>
      <c r="AZ196" s="75">
        <f t="shared" si="57"/>
        <v>8761</v>
      </c>
      <c r="BA196" s="75">
        <f t="shared" si="57"/>
        <v>8759</v>
      </c>
      <c r="BB196" s="104"/>
      <c r="BC196" s="104"/>
      <c r="BD196" s="77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</row>
    <row r="197" spans="1:237" s="51" customFormat="1" ht="86.25" customHeight="1" x14ac:dyDescent="0.2">
      <c r="A197" s="156" t="s">
        <v>301</v>
      </c>
      <c r="B197" s="74" t="s">
        <v>145</v>
      </c>
      <c r="C197" s="74" t="s">
        <v>75</v>
      </c>
      <c r="D197" s="74" t="s">
        <v>46</v>
      </c>
      <c r="E197" s="74" t="s">
        <v>309</v>
      </c>
      <c r="F197" s="74" t="s">
        <v>41</v>
      </c>
      <c r="G197" s="74" t="s">
        <v>39</v>
      </c>
      <c r="H197" s="168">
        <f t="shared" si="52"/>
        <v>70246</v>
      </c>
      <c r="I197" s="168">
        <f t="shared" si="52"/>
        <v>70155</v>
      </c>
      <c r="J197" s="75">
        <v>1252</v>
      </c>
      <c r="K197" s="75">
        <v>1251</v>
      </c>
      <c r="L197" s="75">
        <v>1252</v>
      </c>
      <c r="M197" s="75">
        <v>1251</v>
      </c>
      <c r="N197" s="75">
        <v>0</v>
      </c>
      <c r="O197" s="75"/>
      <c r="P197" s="75">
        <v>5006</v>
      </c>
      <c r="Q197" s="75">
        <v>5005</v>
      </c>
      <c r="R197" s="75">
        <v>2503</v>
      </c>
      <c r="S197" s="75">
        <v>2503</v>
      </c>
      <c r="T197" s="75">
        <v>5006</v>
      </c>
      <c r="U197" s="75">
        <v>5005</v>
      </c>
      <c r="V197" s="75">
        <v>1252</v>
      </c>
      <c r="W197" s="75">
        <v>1251</v>
      </c>
      <c r="X197" s="75">
        <v>1252</v>
      </c>
      <c r="Y197" s="75">
        <v>1251</v>
      </c>
      <c r="Z197" s="75">
        <v>3755</v>
      </c>
      <c r="AA197" s="75">
        <v>3754</v>
      </c>
      <c r="AB197" s="75">
        <v>2503</v>
      </c>
      <c r="AC197" s="75">
        <v>2503</v>
      </c>
      <c r="AD197" s="75">
        <v>5006</v>
      </c>
      <c r="AE197" s="75">
        <v>5005</v>
      </c>
      <c r="AF197" s="75">
        <v>2503</v>
      </c>
      <c r="AG197" s="75">
        <v>2503</v>
      </c>
      <c r="AH197" s="75">
        <v>2519</v>
      </c>
      <c r="AI197" s="75">
        <v>2519</v>
      </c>
      <c r="AJ197" s="75">
        <v>3755</v>
      </c>
      <c r="AK197" s="75">
        <v>3754</v>
      </c>
      <c r="AL197" s="75"/>
      <c r="AM197" s="75"/>
      <c r="AN197" s="75">
        <v>1252</v>
      </c>
      <c r="AO197" s="75">
        <v>1251</v>
      </c>
      <c r="AP197" s="75">
        <v>0</v>
      </c>
      <c r="AQ197" s="75"/>
      <c r="AR197" s="75">
        <v>10028</v>
      </c>
      <c r="AS197" s="75">
        <v>10027</v>
      </c>
      <c r="AT197" s="75">
        <v>5044</v>
      </c>
      <c r="AU197" s="75">
        <v>5022</v>
      </c>
      <c r="AV197" s="75">
        <v>11351</v>
      </c>
      <c r="AW197" s="75">
        <v>11295</v>
      </c>
      <c r="AX197" s="75">
        <v>1252</v>
      </c>
      <c r="AY197" s="75">
        <v>1251</v>
      </c>
      <c r="AZ197" s="75">
        <v>3755</v>
      </c>
      <c r="BA197" s="75">
        <v>3754</v>
      </c>
      <c r="BB197" s="104"/>
      <c r="BC197" s="104"/>
      <c r="BD197" s="77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</row>
    <row r="198" spans="1:237" s="51" customFormat="1" ht="74.25" customHeight="1" x14ac:dyDescent="0.2">
      <c r="A198" s="156" t="s">
        <v>302</v>
      </c>
      <c r="B198" s="74" t="s">
        <v>145</v>
      </c>
      <c r="C198" s="74" t="s">
        <v>75</v>
      </c>
      <c r="D198" s="74" t="s">
        <v>46</v>
      </c>
      <c r="E198" s="74" t="s">
        <v>303</v>
      </c>
      <c r="F198" s="74" t="s">
        <v>41</v>
      </c>
      <c r="G198" s="74" t="s">
        <v>39</v>
      </c>
      <c r="H198" s="168">
        <f t="shared" si="52"/>
        <v>24528</v>
      </c>
      <c r="I198" s="168">
        <f t="shared" si="52"/>
        <v>23175</v>
      </c>
      <c r="J198" s="75"/>
      <c r="K198" s="75"/>
      <c r="L198" s="75">
        <v>1878</v>
      </c>
      <c r="M198" s="75">
        <v>1877</v>
      </c>
      <c r="N198" s="75"/>
      <c r="O198" s="75"/>
      <c r="P198" s="75">
        <v>626</v>
      </c>
      <c r="Q198" s="75">
        <v>626</v>
      </c>
      <c r="R198" s="75"/>
      <c r="S198" s="75"/>
      <c r="T198" s="75"/>
      <c r="U198" s="75"/>
      <c r="V198" s="75"/>
      <c r="W198" s="75"/>
      <c r="X198" s="75"/>
      <c r="Y198" s="75"/>
      <c r="Z198" s="75">
        <v>626</v>
      </c>
      <c r="AA198" s="75">
        <v>626</v>
      </c>
      <c r="AB198" s="75">
        <v>626</v>
      </c>
      <c r="AC198" s="75"/>
      <c r="AD198" s="75">
        <v>626</v>
      </c>
      <c r="AE198" s="75">
        <v>626</v>
      </c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>
        <v>626</v>
      </c>
      <c r="AS198" s="75"/>
      <c r="AT198" s="75">
        <v>1260</v>
      </c>
      <c r="AU198" s="75">
        <v>1259</v>
      </c>
      <c r="AV198" s="75">
        <v>11376</v>
      </c>
      <c r="AW198" s="75">
        <v>11279</v>
      </c>
      <c r="AX198" s="75">
        <v>1878</v>
      </c>
      <c r="AY198" s="75">
        <v>1877</v>
      </c>
      <c r="AZ198" s="75">
        <v>5006</v>
      </c>
      <c r="BA198" s="75">
        <v>5005</v>
      </c>
      <c r="BB198" s="104"/>
      <c r="BC198" s="104"/>
      <c r="BD198" s="77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</row>
    <row r="199" spans="1:237" s="51" customFormat="1" ht="100.5" customHeight="1" thickBot="1" x14ac:dyDescent="0.25">
      <c r="A199" s="157" t="s">
        <v>319</v>
      </c>
      <c r="B199" s="158" t="s">
        <v>136</v>
      </c>
      <c r="C199" s="158" t="s">
        <v>75</v>
      </c>
      <c r="D199" s="158" t="s">
        <v>60</v>
      </c>
      <c r="E199" s="158" t="s">
        <v>318</v>
      </c>
      <c r="F199" s="158" t="s">
        <v>41</v>
      </c>
      <c r="G199" s="158" t="s">
        <v>39</v>
      </c>
      <c r="H199" s="168">
        <f t="shared" si="52"/>
        <v>4022</v>
      </c>
      <c r="I199" s="168">
        <f t="shared" si="52"/>
        <v>4020</v>
      </c>
      <c r="J199" s="76"/>
      <c r="K199" s="76"/>
      <c r="L199" s="76"/>
      <c r="M199" s="76"/>
      <c r="N199" s="76">
        <v>574</v>
      </c>
      <c r="O199" s="76">
        <v>574</v>
      </c>
      <c r="P199" s="76">
        <v>574</v>
      </c>
      <c r="Q199" s="76">
        <v>574</v>
      </c>
      <c r="R199" s="76"/>
      <c r="S199" s="76"/>
      <c r="T199" s="76"/>
      <c r="U199" s="76"/>
      <c r="V199" s="76">
        <v>574</v>
      </c>
      <c r="W199" s="76">
        <v>574</v>
      </c>
      <c r="X199" s="76"/>
      <c r="Y199" s="76"/>
      <c r="Z199" s="76"/>
      <c r="AA199" s="76"/>
      <c r="AB199" s="76">
        <v>575</v>
      </c>
      <c r="AC199" s="76">
        <v>574</v>
      </c>
      <c r="AD199" s="76">
        <v>575</v>
      </c>
      <c r="AE199" s="76">
        <v>575</v>
      </c>
      <c r="AF199" s="76">
        <v>575</v>
      </c>
      <c r="AG199" s="76">
        <v>574</v>
      </c>
      <c r="AH199" s="76">
        <v>575</v>
      </c>
      <c r="AI199" s="76">
        <v>575</v>
      </c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104"/>
      <c r="BC199" s="104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</row>
    <row r="200" spans="1:237" s="21" customFormat="1" ht="20.25" customHeight="1" thickBot="1" x14ac:dyDescent="0.25">
      <c r="A200" s="28" t="s">
        <v>162</v>
      </c>
      <c r="B200" s="29"/>
      <c r="C200" s="29"/>
      <c r="D200" s="29"/>
      <c r="E200" s="29"/>
      <c r="F200" s="29"/>
      <c r="G200" s="29"/>
      <c r="H200" s="30">
        <f>H113+H114+H115+H116+H117+H120+H121+H122+H123+H124+H127+H128+H129+H130+H131+H134+H135+H140+H141+H142+H143+H144+H147+H151+H155+H156+H157+H158+H159+H160+H163+H164+H165+H166+H167+H171+H172+H173+H174+H175+H176+H177+H178+H179+H180+H181+H182+H183+H189+H192+H193+H196+H199+0.377</f>
        <v>21003372.370000001</v>
      </c>
      <c r="I200" s="30">
        <f>I113+I114+I115+I116+I117+I120+I121+I122+I123+I124+I127+I128+I129+I130+I131+I134+I135+I140+I141+I142+I143+I144+I147+I151+I155+I156+I157+I158+I159+I160+I163+I164+I165+I166+I167+I171+I172+I173+I174+I175+I176+I177+I178+I179+I180+I181+I182+I183+I189+I192+I193+I196+I199</f>
        <v>19343947</v>
      </c>
      <c r="J200" s="30">
        <f t="shared" ref="J200:BA200" si="58">J113+J114+J115+J116+J117+J120+J121+J122+J123+J124+J127+J128+J129+J130+J131+J134+J135+J140+J141+J142+J143+J144+J147+J151+J155+J156+J157+J158+J159+J160+J163+J164+J165+J166+J167+J171+J172+J173+J174+J175+J176+J177+J178+J179+J180+J181+J182+J183+J189+J192+J193+J196+J199</f>
        <v>1292096.1000000001</v>
      </c>
      <c r="K200" s="30">
        <f t="shared" si="58"/>
        <v>1221065</v>
      </c>
      <c r="L200" s="30">
        <f t="shared" si="58"/>
        <v>1638988.91</v>
      </c>
      <c r="M200" s="30">
        <f t="shared" si="58"/>
        <v>1489754</v>
      </c>
      <c r="N200" s="30">
        <f t="shared" si="58"/>
        <v>387394.3</v>
      </c>
      <c r="O200" s="30">
        <f t="shared" si="58"/>
        <v>353442</v>
      </c>
      <c r="P200" s="30">
        <f t="shared" si="58"/>
        <v>897441.2</v>
      </c>
      <c r="Q200" s="30">
        <f t="shared" si="58"/>
        <v>817204</v>
      </c>
      <c r="R200" s="30">
        <f t="shared" si="58"/>
        <v>383010.9</v>
      </c>
      <c r="S200" s="30">
        <f t="shared" si="58"/>
        <v>352794</v>
      </c>
      <c r="T200" s="30">
        <f t="shared" si="58"/>
        <v>450014</v>
      </c>
      <c r="U200" s="30">
        <f t="shared" si="58"/>
        <v>409263</v>
      </c>
      <c r="V200" s="30">
        <f t="shared" si="58"/>
        <v>485517.8</v>
      </c>
      <c r="W200" s="30">
        <f t="shared" si="58"/>
        <v>440338</v>
      </c>
      <c r="X200" s="30">
        <f t="shared" si="58"/>
        <v>459286.6</v>
      </c>
      <c r="Y200" s="30">
        <f t="shared" si="58"/>
        <v>420457</v>
      </c>
      <c r="Z200" s="30">
        <f t="shared" si="58"/>
        <v>594396.69999999995</v>
      </c>
      <c r="AA200" s="30">
        <f t="shared" si="58"/>
        <v>541686</v>
      </c>
      <c r="AB200" s="30">
        <f t="shared" si="58"/>
        <v>301790.8</v>
      </c>
      <c r="AC200" s="30">
        <f t="shared" si="58"/>
        <v>270679</v>
      </c>
      <c r="AD200" s="30">
        <f t="shared" si="58"/>
        <v>661544.69999999995</v>
      </c>
      <c r="AE200" s="30">
        <f t="shared" si="58"/>
        <v>601709</v>
      </c>
      <c r="AF200" s="30">
        <f t="shared" si="58"/>
        <v>296931.09999999998</v>
      </c>
      <c r="AG200" s="30">
        <f t="shared" si="58"/>
        <v>268363</v>
      </c>
      <c r="AH200" s="30">
        <f t="shared" si="58"/>
        <v>637289.9</v>
      </c>
      <c r="AI200" s="30">
        <f t="shared" si="58"/>
        <v>578795</v>
      </c>
      <c r="AJ200" s="30">
        <f t="shared" si="58"/>
        <v>483861.38</v>
      </c>
      <c r="AK200" s="30">
        <f t="shared" si="58"/>
        <v>441751</v>
      </c>
      <c r="AL200" s="30">
        <f t="shared" si="58"/>
        <v>519886.7</v>
      </c>
      <c r="AM200" s="30">
        <f t="shared" si="58"/>
        <v>471192</v>
      </c>
      <c r="AN200" s="30">
        <f t="shared" si="58"/>
        <v>514497.9</v>
      </c>
      <c r="AO200" s="30">
        <f t="shared" si="58"/>
        <v>475864</v>
      </c>
      <c r="AP200" s="30">
        <f t="shared" si="58"/>
        <v>568576.1</v>
      </c>
      <c r="AQ200" s="30">
        <f t="shared" si="58"/>
        <v>515678</v>
      </c>
      <c r="AR200" s="30">
        <f t="shared" si="58"/>
        <v>1188378.7</v>
      </c>
      <c r="AS200" s="30">
        <f t="shared" si="58"/>
        <v>1090702</v>
      </c>
      <c r="AT200" s="30">
        <f t="shared" si="58"/>
        <v>854518.9</v>
      </c>
      <c r="AU200" s="30">
        <f t="shared" si="58"/>
        <v>790139</v>
      </c>
      <c r="AV200" s="30">
        <f t="shared" si="58"/>
        <v>4099496.9</v>
      </c>
      <c r="AW200" s="30">
        <f t="shared" si="58"/>
        <v>3796026</v>
      </c>
      <c r="AX200" s="30">
        <f t="shared" si="58"/>
        <v>1396011.2</v>
      </c>
      <c r="AY200" s="30">
        <f t="shared" si="58"/>
        <v>1284323</v>
      </c>
      <c r="AZ200" s="30">
        <f t="shared" si="58"/>
        <v>2892441.2</v>
      </c>
      <c r="BA200" s="30">
        <f t="shared" si="58"/>
        <v>2645641</v>
      </c>
      <c r="BB200" s="113"/>
      <c r="BC200" s="113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</row>
    <row r="201" spans="1:237" s="58" customFormat="1" ht="45" x14ac:dyDescent="0.2">
      <c r="A201" s="159" t="s">
        <v>336</v>
      </c>
      <c r="B201" s="80" t="s">
        <v>337</v>
      </c>
      <c r="C201" s="80" t="s">
        <v>35</v>
      </c>
      <c r="D201" s="80" t="s">
        <v>36</v>
      </c>
      <c r="E201" s="81" t="s">
        <v>289</v>
      </c>
      <c r="F201" s="80" t="s">
        <v>42</v>
      </c>
      <c r="G201" s="80" t="s">
        <v>39</v>
      </c>
      <c r="H201" s="166">
        <f t="shared" ref="H201:H214" si="59">J201+L201+N201+P201+R201+T201+V201+X201+Z201+AB201+AD201+AF201+AH201+AJ201+AL201+AN201+AP201+AR201+AT201+AV201+AX201+AZ201</f>
        <v>100</v>
      </c>
      <c r="I201" s="166">
        <f t="shared" ref="I201:I214" si="60">K201+M201+O201+Q201+S201+U201+W201+Y201+AA201+AC201+AE201+AG201+AI201+AK201+AM201+AO201+AQ201+AS201+AU201+AW201+AY201+BA201</f>
        <v>100</v>
      </c>
      <c r="J201" s="82"/>
      <c r="K201" s="82"/>
      <c r="L201" s="82"/>
      <c r="M201" s="82"/>
      <c r="N201" s="82">
        <v>20</v>
      </c>
      <c r="O201" s="82">
        <v>20</v>
      </c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>
        <v>50</v>
      </c>
      <c r="AW201" s="82">
        <v>50</v>
      </c>
      <c r="AX201" s="82"/>
      <c r="AY201" s="82"/>
      <c r="AZ201" s="82">
        <v>30</v>
      </c>
      <c r="BA201" s="82">
        <v>30</v>
      </c>
      <c r="BB201" s="110"/>
      <c r="BC201" s="110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  <c r="HE201" s="57"/>
      <c r="HF201" s="57"/>
      <c r="HG201" s="57"/>
      <c r="HH201" s="57"/>
      <c r="HI201" s="57"/>
      <c r="HJ201" s="57"/>
      <c r="HK201" s="57"/>
      <c r="HL201" s="57"/>
      <c r="HM201" s="57"/>
      <c r="HN201" s="57"/>
      <c r="HO201" s="57"/>
      <c r="HP201" s="57"/>
      <c r="HQ201" s="57"/>
      <c r="HR201" s="57"/>
      <c r="HS201" s="57"/>
      <c r="HT201" s="57"/>
      <c r="HU201" s="57"/>
      <c r="HV201" s="57"/>
      <c r="HW201" s="57"/>
      <c r="HX201" s="57"/>
      <c r="HY201" s="57"/>
      <c r="HZ201" s="57"/>
      <c r="IA201" s="57"/>
      <c r="IB201" s="57"/>
      <c r="IC201" s="57"/>
    </row>
    <row r="202" spans="1:237" s="56" customFormat="1" ht="42" customHeight="1" x14ac:dyDescent="0.2">
      <c r="A202" s="159" t="s">
        <v>331</v>
      </c>
      <c r="B202" s="80" t="s">
        <v>144</v>
      </c>
      <c r="C202" s="80" t="s">
        <v>49</v>
      </c>
      <c r="D202" s="80" t="s">
        <v>45</v>
      </c>
      <c r="E202" s="81" t="s">
        <v>289</v>
      </c>
      <c r="F202" s="80" t="s">
        <v>42</v>
      </c>
      <c r="G202" s="80" t="s">
        <v>39</v>
      </c>
      <c r="H202" s="166">
        <f t="shared" si="59"/>
        <v>2400</v>
      </c>
      <c r="I202" s="166">
        <f t="shared" si="60"/>
        <v>2400</v>
      </c>
      <c r="J202" s="82"/>
      <c r="K202" s="82"/>
      <c r="L202" s="82">
        <v>816</v>
      </c>
      <c r="M202" s="82">
        <v>816</v>
      </c>
      <c r="N202" s="82"/>
      <c r="O202" s="82"/>
      <c r="P202" s="82"/>
      <c r="Q202" s="82"/>
      <c r="R202" s="82"/>
      <c r="S202" s="82"/>
      <c r="T202" s="82"/>
      <c r="U202" s="82"/>
      <c r="V202" s="82">
        <v>137</v>
      </c>
      <c r="W202" s="82">
        <v>137</v>
      </c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>
        <v>241</v>
      </c>
      <c r="AI202" s="82">
        <v>241</v>
      </c>
      <c r="AJ202" s="82"/>
      <c r="AK202" s="82"/>
      <c r="AL202" s="82">
        <v>137</v>
      </c>
      <c r="AM202" s="82"/>
      <c r="AN202" s="82"/>
      <c r="AO202" s="82">
        <v>137</v>
      </c>
      <c r="AP202" s="82"/>
      <c r="AQ202" s="82"/>
      <c r="AR202" s="82">
        <v>795</v>
      </c>
      <c r="AS202" s="82">
        <v>795</v>
      </c>
      <c r="AT202" s="82">
        <v>137</v>
      </c>
      <c r="AU202" s="82">
        <v>137</v>
      </c>
      <c r="AV202" s="82"/>
      <c r="AW202" s="82"/>
      <c r="AX202" s="82">
        <v>137</v>
      </c>
      <c r="AY202" s="82">
        <v>137</v>
      </c>
      <c r="AZ202" s="82"/>
      <c r="BA202" s="82"/>
      <c r="BB202" s="110"/>
      <c r="BC202" s="110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</row>
    <row r="203" spans="1:237" s="56" customFormat="1" ht="54" customHeight="1" x14ac:dyDescent="0.2">
      <c r="A203" s="160" t="s">
        <v>287</v>
      </c>
      <c r="B203" s="80" t="s">
        <v>140</v>
      </c>
      <c r="C203" s="80" t="s">
        <v>46</v>
      </c>
      <c r="D203" s="80" t="s">
        <v>126</v>
      </c>
      <c r="E203" s="81" t="s">
        <v>289</v>
      </c>
      <c r="F203" s="80" t="s">
        <v>42</v>
      </c>
      <c r="G203" s="80" t="s">
        <v>288</v>
      </c>
      <c r="H203" s="166">
        <f t="shared" si="59"/>
        <v>274.06</v>
      </c>
      <c r="I203" s="166">
        <f t="shared" si="60"/>
        <v>273</v>
      </c>
      <c r="J203" s="97">
        <v>13</v>
      </c>
      <c r="K203" s="97">
        <v>13</v>
      </c>
      <c r="L203" s="97">
        <v>7</v>
      </c>
      <c r="M203" s="97">
        <v>7</v>
      </c>
      <c r="N203" s="97">
        <v>4.12</v>
      </c>
      <c r="O203" s="97">
        <v>4</v>
      </c>
      <c r="P203" s="97"/>
      <c r="Q203" s="97"/>
      <c r="R203" s="97">
        <v>16.18</v>
      </c>
      <c r="S203" s="97">
        <v>16</v>
      </c>
      <c r="T203" s="97"/>
      <c r="U203" s="97"/>
      <c r="V203" s="97"/>
      <c r="W203" s="97"/>
      <c r="X203" s="97">
        <v>13</v>
      </c>
      <c r="Y203" s="97">
        <v>13</v>
      </c>
      <c r="Z203" s="97">
        <v>2</v>
      </c>
      <c r="AA203" s="97">
        <v>2</v>
      </c>
      <c r="AB203" s="97">
        <v>23</v>
      </c>
      <c r="AC203" s="97">
        <v>23</v>
      </c>
      <c r="AD203" s="97">
        <v>1</v>
      </c>
      <c r="AE203" s="97">
        <v>1</v>
      </c>
      <c r="AF203" s="97">
        <v>3</v>
      </c>
      <c r="AG203" s="97">
        <v>2</v>
      </c>
      <c r="AH203" s="97">
        <v>4</v>
      </c>
      <c r="AI203" s="97">
        <v>4</v>
      </c>
      <c r="AJ203" s="97">
        <v>6</v>
      </c>
      <c r="AK203" s="97">
        <v>6</v>
      </c>
      <c r="AL203" s="97">
        <v>10</v>
      </c>
      <c r="AM203" s="97">
        <v>10</v>
      </c>
      <c r="AN203" s="97"/>
      <c r="AO203" s="97"/>
      <c r="AP203" s="97">
        <v>3</v>
      </c>
      <c r="AQ203" s="97">
        <v>3</v>
      </c>
      <c r="AR203" s="97">
        <v>11</v>
      </c>
      <c r="AS203" s="97">
        <v>11</v>
      </c>
      <c r="AT203" s="97">
        <v>12</v>
      </c>
      <c r="AU203" s="97">
        <v>12</v>
      </c>
      <c r="AV203" s="97">
        <v>110</v>
      </c>
      <c r="AW203" s="97">
        <v>110</v>
      </c>
      <c r="AX203" s="97">
        <v>29.76</v>
      </c>
      <c r="AY203" s="97">
        <v>30</v>
      </c>
      <c r="AZ203" s="97">
        <v>6</v>
      </c>
      <c r="BA203" s="97">
        <v>6</v>
      </c>
      <c r="BB203" s="107"/>
      <c r="BC203" s="107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</row>
    <row r="204" spans="1:237" s="56" customFormat="1" ht="51" customHeight="1" x14ac:dyDescent="0.2">
      <c r="A204" s="161" t="s">
        <v>315</v>
      </c>
      <c r="B204" s="69" t="s">
        <v>140</v>
      </c>
      <c r="C204" s="69" t="s">
        <v>35</v>
      </c>
      <c r="D204" s="69" t="s">
        <v>36</v>
      </c>
      <c r="E204" s="162" t="s">
        <v>289</v>
      </c>
      <c r="F204" s="69" t="s">
        <v>42</v>
      </c>
      <c r="G204" s="69" t="s">
        <v>39</v>
      </c>
      <c r="H204" s="168">
        <f t="shared" si="59"/>
        <v>10</v>
      </c>
      <c r="I204" s="168">
        <f t="shared" si="60"/>
        <v>10</v>
      </c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>
        <v>10</v>
      </c>
      <c r="AW204" s="91">
        <v>10</v>
      </c>
      <c r="AX204" s="91"/>
      <c r="AY204" s="91"/>
      <c r="AZ204" s="91"/>
      <c r="BA204" s="91"/>
      <c r="BB204" s="107"/>
      <c r="BC204" s="107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</row>
    <row r="205" spans="1:237" s="56" customFormat="1" ht="42" customHeight="1" x14ac:dyDescent="0.2">
      <c r="A205" s="161" t="s">
        <v>317</v>
      </c>
      <c r="B205" s="80" t="s">
        <v>145</v>
      </c>
      <c r="C205" s="80" t="s">
        <v>36</v>
      </c>
      <c r="D205" s="80" t="s">
        <v>51</v>
      </c>
      <c r="E205" s="80" t="s">
        <v>289</v>
      </c>
      <c r="F205" s="80" t="s">
        <v>42</v>
      </c>
      <c r="G205" s="80" t="s">
        <v>39</v>
      </c>
      <c r="H205" s="168">
        <f t="shared" si="59"/>
        <v>7995.78</v>
      </c>
      <c r="I205" s="168">
        <f t="shared" si="60"/>
        <v>7996</v>
      </c>
      <c r="J205" s="91">
        <v>157.77000000000001</v>
      </c>
      <c r="K205" s="91">
        <v>157</v>
      </c>
      <c r="L205" s="91"/>
      <c r="M205" s="91"/>
      <c r="N205" s="91"/>
      <c r="O205" s="91"/>
      <c r="P205" s="91"/>
      <c r="Q205" s="91"/>
      <c r="R205" s="91"/>
      <c r="S205" s="91"/>
      <c r="T205" s="91">
        <v>7.6</v>
      </c>
      <c r="U205" s="91">
        <v>8</v>
      </c>
      <c r="V205" s="91"/>
      <c r="W205" s="91"/>
      <c r="X205" s="91"/>
      <c r="Y205" s="91"/>
      <c r="Z205" s="91">
        <v>10.19</v>
      </c>
      <c r="AA205" s="91">
        <v>10</v>
      </c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>
        <v>32.1</v>
      </c>
      <c r="AU205" s="91">
        <v>32</v>
      </c>
      <c r="AV205" s="91">
        <v>3001.73</v>
      </c>
      <c r="AW205" s="91">
        <v>3002</v>
      </c>
      <c r="AX205" s="91">
        <v>1076.78</v>
      </c>
      <c r="AY205" s="91">
        <v>1077</v>
      </c>
      <c r="AZ205" s="91">
        <v>3709.61</v>
      </c>
      <c r="BA205" s="91">
        <v>3710</v>
      </c>
      <c r="BB205" s="107"/>
      <c r="BC205" s="107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</row>
    <row r="206" spans="1:237" s="56" customFormat="1" ht="42" customHeight="1" x14ac:dyDescent="0.2">
      <c r="A206" s="161" t="s">
        <v>316</v>
      </c>
      <c r="B206" s="69" t="s">
        <v>142</v>
      </c>
      <c r="C206" s="69" t="s">
        <v>36</v>
      </c>
      <c r="D206" s="69" t="s">
        <v>35</v>
      </c>
      <c r="E206" s="162" t="s">
        <v>289</v>
      </c>
      <c r="F206" s="69" t="s">
        <v>42</v>
      </c>
      <c r="G206" s="69" t="s">
        <v>39</v>
      </c>
      <c r="H206" s="168">
        <f t="shared" si="59"/>
        <v>320</v>
      </c>
      <c r="I206" s="168">
        <f t="shared" si="60"/>
        <v>320</v>
      </c>
      <c r="J206" s="91">
        <v>40</v>
      </c>
      <c r="K206" s="91">
        <v>40</v>
      </c>
      <c r="L206" s="91">
        <v>20</v>
      </c>
      <c r="M206" s="91">
        <v>20</v>
      </c>
      <c r="N206" s="91"/>
      <c r="O206" s="91"/>
      <c r="P206" s="91">
        <v>30</v>
      </c>
      <c r="Q206" s="91">
        <v>30</v>
      </c>
      <c r="R206" s="91">
        <v>10</v>
      </c>
      <c r="S206" s="91">
        <v>10</v>
      </c>
      <c r="T206" s="91"/>
      <c r="U206" s="91"/>
      <c r="V206" s="91"/>
      <c r="W206" s="91"/>
      <c r="X206" s="91"/>
      <c r="Y206" s="91"/>
      <c r="Z206" s="91">
        <v>10</v>
      </c>
      <c r="AA206" s="91">
        <v>10</v>
      </c>
      <c r="AB206" s="91"/>
      <c r="AC206" s="91"/>
      <c r="AD206" s="91">
        <v>10</v>
      </c>
      <c r="AE206" s="91">
        <v>10</v>
      </c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>
        <v>10</v>
      </c>
      <c r="AS206" s="91">
        <v>10</v>
      </c>
      <c r="AT206" s="91">
        <v>10</v>
      </c>
      <c r="AU206" s="91">
        <v>10</v>
      </c>
      <c r="AV206" s="91">
        <v>140</v>
      </c>
      <c r="AW206" s="91">
        <v>140</v>
      </c>
      <c r="AX206" s="91">
        <v>20</v>
      </c>
      <c r="AY206" s="91">
        <v>20</v>
      </c>
      <c r="AZ206" s="91">
        <v>20</v>
      </c>
      <c r="BA206" s="91">
        <v>20</v>
      </c>
      <c r="BB206" s="107"/>
      <c r="BC206" s="107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</row>
    <row r="207" spans="1:237" s="45" customFormat="1" ht="49.5" customHeight="1" x14ac:dyDescent="0.2">
      <c r="A207" s="163" t="s">
        <v>226</v>
      </c>
      <c r="B207" s="69" t="s">
        <v>137</v>
      </c>
      <c r="C207" s="69" t="s">
        <v>63</v>
      </c>
      <c r="D207" s="69" t="s">
        <v>53</v>
      </c>
      <c r="E207" s="69" t="s">
        <v>70</v>
      </c>
      <c r="F207" s="69" t="s">
        <v>42</v>
      </c>
      <c r="G207" s="69" t="s">
        <v>39</v>
      </c>
      <c r="H207" s="168">
        <f t="shared" si="59"/>
        <v>6280</v>
      </c>
      <c r="I207" s="168">
        <f t="shared" si="60"/>
        <v>5865</v>
      </c>
      <c r="J207" s="99">
        <v>250.74</v>
      </c>
      <c r="K207" s="99">
        <v>239</v>
      </c>
      <c r="L207" s="98">
        <v>341.92</v>
      </c>
      <c r="M207" s="98">
        <v>342</v>
      </c>
      <c r="N207" s="98">
        <v>91.18</v>
      </c>
      <c r="O207" s="98">
        <v>80</v>
      </c>
      <c r="P207" s="99">
        <v>319.13</v>
      </c>
      <c r="Q207" s="99">
        <v>319</v>
      </c>
      <c r="R207" s="99">
        <v>136.77000000000001</v>
      </c>
      <c r="S207" s="99">
        <v>114</v>
      </c>
      <c r="T207" s="99">
        <v>125.37</v>
      </c>
      <c r="U207" s="99">
        <v>125</v>
      </c>
      <c r="V207" s="99">
        <v>159.56</v>
      </c>
      <c r="W207" s="99">
        <v>148</v>
      </c>
      <c r="X207" s="99">
        <v>91.18</v>
      </c>
      <c r="Y207" s="99">
        <v>91</v>
      </c>
      <c r="Z207" s="99">
        <v>159.56</v>
      </c>
      <c r="AA207" s="99">
        <v>125</v>
      </c>
      <c r="AB207" s="99">
        <v>68.39</v>
      </c>
      <c r="AC207" s="99">
        <v>57</v>
      </c>
      <c r="AD207" s="99">
        <v>148.16999999999999</v>
      </c>
      <c r="AE207" s="99">
        <v>137</v>
      </c>
      <c r="AF207" s="99">
        <v>80.17</v>
      </c>
      <c r="AG207" s="99">
        <v>80</v>
      </c>
      <c r="AH207" s="98">
        <v>136.77000000000001</v>
      </c>
      <c r="AI207" s="98">
        <v>125</v>
      </c>
      <c r="AJ207" s="98">
        <v>102.58</v>
      </c>
      <c r="AK207" s="98">
        <v>103</v>
      </c>
      <c r="AL207" s="99">
        <v>136.77000000000001</v>
      </c>
      <c r="AM207" s="99">
        <v>137</v>
      </c>
      <c r="AN207" s="99">
        <v>113.98</v>
      </c>
      <c r="AO207" s="99">
        <v>91</v>
      </c>
      <c r="AP207" s="98">
        <v>113.97</v>
      </c>
      <c r="AQ207" s="98">
        <v>103</v>
      </c>
      <c r="AR207" s="99">
        <v>296.33</v>
      </c>
      <c r="AS207" s="99">
        <v>285</v>
      </c>
      <c r="AT207" s="99">
        <v>273.54000000000002</v>
      </c>
      <c r="AU207" s="99">
        <v>251</v>
      </c>
      <c r="AV207" s="99">
        <v>1652.63</v>
      </c>
      <c r="AW207" s="99">
        <v>1489</v>
      </c>
      <c r="AX207" s="99">
        <v>433.1</v>
      </c>
      <c r="AY207" s="99">
        <v>376</v>
      </c>
      <c r="AZ207" s="98">
        <v>1048.19</v>
      </c>
      <c r="BA207" s="98">
        <v>1048</v>
      </c>
      <c r="BB207" s="114"/>
      <c r="BC207" s="11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</row>
    <row r="208" spans="1:237" s="45" customFormat="1" ht="49.5" customHeight="1" x14ac:dyDescent="0.2">
      <c r="A208" s="163" t="s">
        <v>322</v>
      </c>
      <c r="B208" s="69" t="s">
        <v>323</v>
      </c>
      <c r="C208" s="69" t="s">
        <v>53</v>
      </c>
      <c r="D208" s="69" t="s">
        <v>53</v>
      </c>
      <c r="E208" s="69" t="s">
        <v>324</v>
      </c>
      <c r="F208" s="69" t="s">
        <v>42</v>
      </c>
      <c r="G208" s="69" t="s">
        <v>39</v>
      </c>
      <c r="H208" s="168">
        <f t="shared" si="59"/>
        <v>200</v>
      </c>
      <c r="I208" s="168">
        <f t="shared" si="60"/>
        <v>200</v>
      </c>
      <c r="J208" s="99"/>
      <c r="K208" s="99"/>
      <c r="L208" s="98">
        <v>200</v>
      </c>
      <c r="M208" s="98">
        <v>200</v>
      </c>
      <c r="N208" s="98"/>
      <c r="O208" s="98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8"/>
      <c r="AI208" s="98"/>
      <c r="AJ208" s="98"/>
      <c r="AK208" s="98"/>
      <c r="AL208" s="99"/>
      <c r="AM208" s="99"/>
      <c r="AN208" s="99"/>
      <c r="AO208" s="99"/>
      <c r="AP208" s="98"/>
      <c r="AQ208" s="98"/>
      <c r="AR208" s="99"/>
      <c r="AS208" s="99"/>
      <c r="AT208" s="99"/>
      <c r="AU208" s="99"/>
      <c r="AV208" s="99"/>
      <c r="AW208" s="99"/>
      <c r="AX208" s="99"/>
      <c r="AY208" s="99"/>
      <c r="AZ208" s="98"/>
      <c r="BA208" s="98"/>
      <c r="BB208" s="114"/>
      <c r="BC208" s="11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</row>
    <row r="209" spans="1:237" s="45" customFormat="1" ht="49.5" customHeight="1" x14ac:dyDescent="0.2">
      <c r="A209" s="193" t="s">
        <v>321</v>
      </c>
      <c r="B209" s="69" t="s">
        <v>144</v>
      </c>
      <c r="C209" s="69" t="s">
        <v>49</v>
      </c>
      <c r="D209" s="69" t="s">
        <v>46</v>
      </c>
      <c r="E209" s="69" t="s">
        <v>335</v>
      </c>
      <c r="F209" s="69" t="s">
        <v>42</v>
      </c>
      <c r="G209" s="69" t="s">
        <v>39</v>
      </c>
      <c r="H209" s="168">
        <f t="shared" si="59"/>
        <v>1800</v>
      </c>
      <c r="I209" s="168">
        <f t="shared" si="60"/>
        <v>1800</v>
      </c>
      <c r="J209" s="99">
        <v>211</v>
      </c>
      <c r="K209" s="99">
        <v>211</v>
      </c>
      <c r="L209" s="98">
        <v>0</v>
      </c>
      <c r="M209" s="98"/>
      <c r="N209" s="98"/>
      <c r="O209" s="98"/>
      <c r="P209" s="99">
        <v>0</v>
      </c>
      <c r="Q209" s="99"/>
      <c r="R209" s="99"/>
      <c r="S209" s="99"/>
      <c r="T209" s="99">
        <v>7</v>
      </c>
      <c r="U209" s="99">
        <v>7</v>
      </c>
      <c r="V209" s="99"/>
      <c r="W209" s="99"/>
      <c r="X209" s="99"/>
      <c r="Y209" s="99"/>
      <c r="Z209" s="99"/>
      <c r="AA209" s="99"/>
      <c r="AB209" s="99">
        <v>60</v>
      </c>
      <c r="AC209" s="99">
        <v>60</v>
      </c>
      <c r="AD209" s="99">
        <v>0</v>
      </c>
      <c r="AE209" s="99"/>
      <c r="AF209" s="99">
        <v>7</v>
      </c>
      <c r="AG209" s="99">
        <v>7</v>
      </c>
      <c r="AH209" s="98">
        <v>241</v>
      </c>
      <c r="AI209" s="98">
        <v>241</v>
      </c>
      <c r="AJ209" s="98">
        <v>137</v>
      </c>
      <c r="AK209" s="98">
        <v>137</v>
      </c>
      <c r="AL209" s="99">
        <v>27</v>
      </c>
      <c r="AM209" s="99">
        <v>27</v>
      </c>
      <c r="AN209" s="99"/>
      <c r="AO209" s="99"/>
      <c r="AP209" s="98"/>
      <c r="AQ209" s="98"/>
      <c r="AR209" s="99"/>
      <c r="AS209" s="99"/>
      <c r="AT209" s="99">
        <v>352</v>
      </c>
      <c r="AU209" s="99">
        <v>352</v>
      </c>
      <c r="AV209" s="99">
        <v>180</v>
      </c>
      <c r="AW209" s="99">
        <v>180</v>
      </c>
      <c r="AX209" s="99">
        <v>578</v>
      </c>
      <c r="AY209" s="99">
        <v>578</v>
      </c>
      <c r="AZ209" s="98"/>
      <c r="BA209" s="98"/>
      <c r="BB209" s="114"/>
      <c r="BC209" s="11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</row>
    <row r="210" spans="1:237" s="45" customFormat="1" ht="49.5" customHeight="1" x14ac:dyDescent="0.2">
      <c r="A210" s="194"/>
      <c r="B210" s="69" t="s">
        <v>145</v>
      </c>
      <c r="C210" s="69" t="s">
        <v>49</v>
      </c>
      <c r="D210" s="69" t="s">
        <v>46</v>
      </c>
      <c r="E210" s="69" t="s">
        <v>335</v>
      </c>
      <c r="F210" s="69" t="s">
        <v>42</v>
      </c>
      <c r="G210" s="69" t="s">
        <v>39</v>
      </c>
      <c r="H210" s="168">
        <f t="shared" si="59"/>
        <v>950</v>
      </c>
      <c r="I210" s="168">
        <f t="shared" si="60"/>
        <v>950</v>
      </c>
      <c r="J210" s="99"/>
      <c r="K210" s="99"/>
      <c r="L210" s="98">
        <v>55</v>
      </c>
      <c r="M210" s="98">
        <v>55</v>
      </c>
      <c r="N210" s="98"/>
      <c r="O210" s="98"/>
      <c r="P210" s="99">
        <v>45</v>
      </c>
      <c r="Q210" s="99">
        <v>45</v>
      </c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>
        <v>450</v>
      </c>
      <c r="AE210" s="99">
        <v>450</v>
      </c>
      <c r="AF210" s="99"/>
      <c r="AG210" s="99"/>
      <c r="AH210" s="98"/>
      <c r="AI210" s="98"/>
      <c r="AJ210" s="98"/>
      <c r="AK210" s="98"/>
      <c r="AL210" s="99">
        <v>130</v>
      </c>
      <c r="AM210" s="99">
        <v>130</v>
      </c>
      <c r="AN210" s="99"/>
      <c r="AO210" s="99"/>
      <c r="AP210" s="98"/>
      <c r="AQ210" s="98"/>
      <c r="AR210" s="99"/>
      <c r="AS210" s="99"/>
      <c r="AT210" s="99">
        <v>270</v>
      </c>
      <c r="AU210" s="99">
        <v>270</v>
      </c>
      <c r="AV210" s="99"/>
      <c r="AW210" s="99"/>
      <c r="AX210" s="99"/>
      <c r="AY210" s="99"/>
      <c r="AZ210" s="98"/>
      <c r="BA210" s="98"/>
      <c r="BB210" s="114"/>
      <c r="BC210" s="11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</row>
    <row r="211" spans="1:237" s="45" customFormat="1" ht="49.5" customHeight="1" x14ac:dyDescent="0.2">
      <c r="A211" s="163" t="s">
        <v>320</v>
      </c>
      <c r="B211" s="69" t="s">
        <v>138</v>
      </c>
      <c r="C211" s="69" t="s">
        <v>51</v>
      </c>
      <c r="D211" s="69" t="s">
        <v>35</v>
      </c>
      <c r="E211" s="69" t="s">
        <v>325</v>
      </c>
      <c r="F211" s="69" t="s">
        <v>326</v>
      </c>
      <c r="G211" s="69" t="s">
        <v>39</v>
      </c>
      <c r="H211" s="168">
        <f t="shared" si="59"/>
        <v>700</v>
      </c>
      <c r="I211" s="168">
        <f t="shared" si="60"/>
        <v>700</v>
      </c>
      <c r="J211" s="99"/>
      <c r="K211" s="99"/>
      <c r="L211" s="98"/>
      <c r="M211" s="98"/>
      <c r="N211" s="98">
        <v>100</v>
      </c>
      <c r="O211" s="98">
        <v>100</v>
      </c>
      <c r="P211" s="99"/>
      <c r="Q211" s="99"/>
      <c r="R211" s="99">
        <v>100</v>
      </c>
      <c r="S211" s="99">
        <v>100</v>
      </c>
      <c r="T211" s="99">
        <v>100</v>
      </c>
      <c r="U211" s="99">
        <v>100</v>
      </c>
      <c r="V211" s="99"/>
      <c r="W211" s="99"/>
      <c r="X211" s="99"/>
      <c r="Y211" s="99"/>
      <c r="Z211" s="99"/>
      <c r="AA211" s="99"/>
      <c r="AB211" s="99"/>
      <c r="AC211" s="99"/>
      <c r="AD211" s="99">
        <v>100</v>
      </c>
      <c r="AE211" s="99">
        <v>100</v>
      </c>
      <c r="AF211" s="99"/>
      <c r="AG211" s="99"/>
      <c r="AH211" s="98">
        <v>100</v>
      </c>
      <c r="AI211" s="98">
        <v>100</v>
      </c>
      <c r="AJ211" s="98"/>
      <c r="AK211" s="98"/>
      <c r="AL211" s="99">
        <v>100</v>
      </c>
      <c r="AM211" s="99">
        <v>100</v>
      </c>
      <c r="AN211" s="99"/>
      <c r="AO211" s="99"/>
      <c r="AP211" s="98">
        <v>100</v>
      </c>
      <c r="AQ211" s="98">
        <v>100</v>
      </c>
      <c r="AR211" s="99"/>
      <c r="AS211" s="99"/>
      <c r="AT211" s="99"/>
      <c r="AU211" s="99"/>
      <c r="AV211" s="99"/>
      <c r="AW211" s="99"/>
      <c r="AX211" s="99"/>
      <c r="AY211" s="99"/>
      <c r="AZ211" s="98"/>
      <c r="BA211" s="98"/>
      <c r="BB211" s="114"/>
      <c r="BC211" s="11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</row>
    <row r="212" spans="1:237" s="41" customFormat="1" ht="69.75" customHeight="1" x14ac:dyDescent="0.2">
      <c r="A212" s="164" t="s">
        <v>254</v>
      </c>
      <c r="B212" s="69" t="s">
        <v>136</v>
      </c>
      <c r="C212" s="69" t="s">
        <v>75</v>
      </c>
      <c r="D212" s="69" t="s">
        <v>36</v>
      </c>
      <c r="E212" s="69" t="s">
        <v>113</v>
      </c>
      <c r="F212" s="69" t="s">
        <v>42</v>
      </c>
      <c r="G212" s="69" t="s">
        <v>39</v>
      </c>
      <c r="H212" s="168">
        <f t="shared" si="59"/>
        <v>10150</v>
      </c>
      <c r="I212" s="168">
        <f t="shared" si="60"/>
        <v>6891</v>
      </c>
      <c r="J212" s="99">
        <v>406</v>
      </c>
      <c r="K212" s="99">
        <v>110</v>
      </c>
      <c r="L212" s="71">
        <v>914</v>
      </c>
      <c r="M212" s="71">
        <v>790</v>
      </c>
      <c r="N212" s="71">
        <v>203</v>
      </c>
      <c r="O212" s="71">
        <v>180</v>
      </c>
      <c r="P212" s="99">
        <v>213</v>
      </c>
      <c r="Q212" s="99">
        <v>210</v>
      </c>
      <c r="R212" s="99">
        <v>132</v>
      </c>
      <c r="S212" s="99">
        <v>91</v>
      </c>
      <c r="T212" s="99">
        <v>81</v>
      </c>
      <c r="U212" s="99">
        <v>60</v>
      </c>
      <c r="V212" s="99">
        <v>345</v>
      </c>
      <c r="W212" s="99">
        <v>300</v>
      </c>
      <c r="X212" s="99">
        <v>405</v>
      </c>
      <c r="Y212" s="99">
        <v>350</v>
      </c>
      <c r="Z212" s="99">
        <v>305</v>
      </c>
      <c r="AA212" s="99">
        <v>180</v>
      </c>
      <c r="AB212" s="99">
        <v>102</v>
      </c>
      <c r="AC212" s="99">
        <v>80</v>
      </c>
      <c r="AD212" s="99">
        <v>122</v>
      </c>
      <c r="AE212" s="99">
        <v>100</v>
      </c>
      <c r="AF212" s="99">
        <v>161</v>
      </c>
      <c r="AG212" s="99">
        <v>140</v>
      </c>
      <c r="AH212" s="71">
        <v>233</v>
      </c>
      <c r="AI212" s="71">
        <v>233</v>
      </c>
      <c r="AJ212" s="71">
        <v>152</v>
      </c>
      <c r="AK212" s="71">
        <v>71</v>
      </c>
      <c r="AL212" s="99">
        <v>254</v>
      </c>
      <c r="AM212" s="99">
        <v>254</v>
      </c>
      <c r="AN212" s="99">
        <v>152</v>
      </c>
      <c r="AO212" s="99">
        <v>90</v>
      </c>
      <c r="AP212" s="71">
        <v>102</v>
      </c>
      <c r="AQ212" s="71">
        <v>102</v>
      </c>
      <c r="AR212" s="99">
        <v>569</v>
      </c>
      <c r="AS212" s="99">
        <v>330</v>
      </c>
      <c r="AT212" s="99">
        <v>355</v>
      </c>
      <c r="AU212" s="99">
        <v>350</v>
      </c>
      <c r="AV212" s="99">
        <v>1580</v>
      </c>
      <c r="AW212" s="99">
        <v>1150</v>
      </c>
      <c r="AX212" s="99">
        <v>917</v>
      </c>
      <c r="AY212" s="99">
        <v>480</v>
      </c>
      <c r="AZ212" s="71">
        <v>2447</v>
      </c>
      <c r="BA212" s="71">
        <v>1240</v>
      </c>
      <c r="BB212" s="102"/>
      <c r="BC212" s="102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</row>
    <row r="213" spans="1:237" s="45" customFormat="1" ht="121.5" customHeight="1" x14ac:dyDescent="0.2">
      <c r="A213" s="164" t="s">
        <v>157</v>
      </c>
      <c r="B213" s="69" t="s">
        <v>136</v>
      </c>
      <c r="C213" s="69" t="s">
        <v>75</v>
      </c>
      <c r="D213" s="69" t="s">
        <v>46</v>
      </c>
      <c r="E213" s="69" t="s">
        <v>170</v>
      </c>
      <c r="F213" s="69" t="s">
        <v>42</v>
      </c>
      <c r="G213" s="69" t="s">
        <v>39</v>
      </c>
      <c r="H213" s="168">
        <f t="shared" si="59"/>
        <v>255</v>
      </c>
      <c r="I213" s="168">
        <f t="shared" si="60"/>
        <v>2</v>
      </c>
      <c r="J213" s="99">
        <v>20</v>
      </c>
      <c r="K213" s="99"/>
      <c r="L213" s="71">
        <v>10</v>
      </c>
      <c r="M213" s="71"/>
      <c r="N213" s="71">
        <v>5</v>
      </c>
      <c r="O213" s="71"/>
      <c r="P213" s="99">
        <v>5</v>
      </c>
      <c r="Q213" s="99"/>
      <c r="R213" s="99">
        <v>5</v>
      </c>
      <c r="S213" s="99"/>
      <c r="T213" s="99">
        <v>10</v>
      </c>
      <c r="U213" s="99"/>
      <c r="V213" s="99">
        <v>10</v>
      </c>
      <c r="W213" s="99"/>
      <c r="X213" s="99">
        <v>10</v>
      </c>
      <c r="Y213" s="99"/>
      <c r="Z213" s="99">
        <v>16</v>
      </c>
      <c r="AA213" s="99">
        <v>1</v>
      </c>
      <c r="AB213" s="99">
        <v>5</v>
      </c>
      <c r="AC213" s="99"/>
      <c r="AD213" s="99">
        <v>10</v>
      </c>
      <c r="AE213" s="99"/>
      <c r="AF213" s="99">
        <v>10</v>
      </c>
      <c r="AG213" s="99"/>
      <c r="AH213" s="71">
        <v>10</v>
      </c>
      <c r="AI213" s="71"/>
      <c r="AJ213" s="71">
        <v>15</v>
      </c>
      <c r="AK213" s="71"/>
      <c r="AL213" s="99">
        <v>23</v>
      </c>
      <c r="AM213" s="99"/>
      <c r="AN213" s="99">
        <v>5</v>
      </c>
      <c r="AO213" s="99"/>
      <c r="AP213" s="71">
        <v>5</v>
      </c>
      <c r="AQ213" s="71"/>
      <c r="AR213" s="99">
        <v>9</v>
      </c>
      <c r="AS213" s="99"/>
      <c r="AT213" s="99">
        <v>25</v>
      </c>
      <c r="AU213" s="99">
        <v>1</v>
      </c>
      <c r="AV213" s="99">
        <v>10</v>
      </c>
      <c r="AW213" s="99"/>
      <c r="AX213" s="99">
        <v>15</v>
      </c>
      <c r="AY213" s="99"/>
      <c r="AZ213" s="71">
        <v>22</v>
      </c>
      <c r="BA213" s="71"/>
      <c r="BB213" s="102"/>
      <c r="BC213" s="102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</row>
    <row r="214" spans="1:237" s="45" customFormat="1" ht="63" customHeight="1" x14ac:dyDescent="0.2">
      <c r="A214" s="161" t="s">
        <v>344</v>
      </c>
      <c r="B214" s="69" t="s">
        <v>138</v>
      </c>
      <c r="C214" s="69" t="s">
        <v>51</v>
      </c>
      <c r="D214" s="69" t="s">
        <v>35</v>
      </c>
      <c r="E214" s="162" t="s">
        <v>345</v>
      </c>
      <c r="F214" s="69" t="s">
        <v>42</v>
      </c>
      <c r="G214" s="69" t="s">
        <v>39</v>
      </c>
      <c r="H214" s="168">
        <f t="shared" si="59"/>
        <v>1800</v>
      </c>
      <c r="I214" s="168">
        <f t="shared" si="60"/>
        <v>1800</v>
      </c>
      <c r="J214" s="99"/>
      <c r="K214" s="99"/>
      <c r="L214" s="71"/>
      <c r="M214" s="71"/>
      <c r="N214" s="71"/>
      <c r="O214" s="71"/>
      <c r="P214" s="99"/>
      <c r="Q214" s="99"/>
      <c r="R214" s="99"/>
      <c r="S214" s="99"/>
      <c r="T214" s="99"/>
      <c r="U214" s="99"/>
      <c r="V214" s="99">
        <v>1800</v>
      </c>
      <c r="W214" s="99">
        <v>1800</v>
      </c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71"/>
      <c r="AI214" s="71"/>
      <c r="AJ214" s="71"/>
      <c r="AK214" s="71"/>
      <c r="AL214" s="99"/>
      <c r="AM214" s="99"/>
      <c r="AN214" s="99"/>
      <c r="AO214" s="99"/>
      <c r="AP214" s="71"/>
      <c r="AQ214" s="71"/>
      <c r="AR214" s="99"/>
      <c r="AS214" s="99"/>
      <c r="AT214" s="99"/>
      <c r="AU214" s="99"/>
      <c r="AV214" s="99"/>
      <c r="AW214" s="99"/>
      <c r="AX214" s="99"/>
      <c r="AY214" s="99"/>
      <c r="AZ214" s="71"/>
      <c r="BA214" s="71"/>
      <c r="BB214" s="102"/>
      <c r="BC214" s="102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</row>
    <row r="215" spans="1:237" s="45" customFormat="1" ht="63" customHeight="1" x14ac:dyDescent="0.2">
      <c r="A215" s="164" t="s">
        <v>346</v>
      </c>
      <c r="B215" s="69" t="s">
        <v>145</v>
      </c>
      <c r="C215" s="69" t="s">
        <v>63</v>
      </c>
      <c r="D215" s="69" t="s">
        <v>45</v>
      </c>
      <c r="E215" s="162" t="s">
        <v>347</v>
      </c>
      <c r="F215" s="69" t="s">
        <v>42</v>
      </c>
      <c r="G215" s="69" t="s">
        <v>39</v>
      </c>
      <c r="H215" s="168">
        <f>AF215+AD215</f>
        <v>113375</v>
      </c>
      <c r="I215" s="168">
        <f>AG215+AE215</f>
        <v>113375</v>
      </c>
      <c r="J215" s="99"/>
      <c r="K215" s="99"/>
      <c r="L215" s="71"/>
      <c r="M215" s="71"/>
      <c r="N215" s="71"/>
      <c r="O215" s="71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>
        <v>65233</v>
      </c>
      <c r="AE215" s="99">
        <v>65233</v>
      </c>
      <c r="AF215" s="99">
        <v>48142</v>
      </c>
      <c r="AG215" s="99">
        <v>48142</v>
      </c>
      <c r="AH215" s="71"/>
      <c r="AI215" s="71"/>
      <c r="AJ215" s="71"/>
      <c r="AK215" s="71"/>
      <c r="AL215" s="99"/>
      <c r="AM215" s="99"/>
      <c r="AN215" s="99"/>
      <c r="AO215" s="99"/>
      <c r="AP215" s="71"/>
      <c r="AQ215" s="71"/>
      <c r="AR215" s="99"/>
      <c r="AS215" s="99"/>
      <c r="AT215" s="99"/>
      <c r="AU215" s="99"/>
      <c r="AV215" s="99"/>
      <c r="AW215" s="99"/>
      <c r="AX215" s="99"/>
      <c r="AY215" s="99"/>
      <c r="AZ215" s="71"/>
      <c r="BA215" s="71"/>
      <c r="BB215" s="102"/>
      <c r="BC215" s="102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</row>
    <row r="216" spans="1:237" s="45" customFormat="1" ht="63" customHeight="1" x14ac:dyDescent="0.2">
      <c r="A216" s="164" t="s">
        <v>333</v>
      </c>
      <c r="B216" s="69" t="s">
        <v>140</v>
      </c>
      <c r="C216" s="69" t="s">
        <v>36</v>
      </c>
      <c r="D216" s="69" t="s">
        <v>169</v>
      </c>
      <c r="E216" s="69" t="s">
        <v>332</v>
      </c>
      <c r="F216" s="69" t="s">
        <v>42</v>
      </c>
      <c r="G216" s="69" t="s">
        <v>39</v>
      </c>
      <c r="H216" s="168">
        <f>J216+L216+N216+P216+R216+T216+V216+X216+Z216+AB216+AD216+AF216+AH216+AJ216+AL216+AN216+AP216+AR216+AT216+AV216+AX216+AZ216</f>
        <v>2800</v>
      </c>
      <c r="I216" s="168">
        <f>K216+M216+O216+Q216+S216+U216+W216+Y216+AA216+AC216+AE216+AG216+AI216+AK216+AM216+AO216+AQ216+AS216+AU216+AW216+AY216+BA216</f>
        <v>2800</v>
      </c>
      <c r="J216" s="99"/>
      <c r="K216" s="99"/>
      <c r="L216" s="71"/>
      <c r="M216" s="71"/>
      <c r="N216" s="71"/>
      <c r="O216" s="71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71"/>
      <c r="AI216" s="71"/>
      <c r="AJ216" s="71"/>
      <c r="AK216" s="71"/>
      <c r="AL216" s="99"/>
      <c r="AM216" s="99"/>
      <c r="AN216" s="99"/>
      <c r="AO216" s="99"/>
      <c r="AP216" s="71"/>
      <c r="AQ216" s="71"/>
      <c r="AR216" s="99"/>
      <c r="AS216" s="99"/>
      <c r="AT216" s="99"/>
      <c r="AU216" s="99"/>
      <c r="AV216" s="99">
        <v>1800</v>
      </c>
      <c r="AW216" s="99">
        <v>1800</v>
      </c>
      <c r="AX216" s="99">
        <v>500</v>
      </c>
      <c r="AY216" s="99">
        <v>500</v>
      </c>
      <c r="AZ216" s="71">
        <v>500</v>
      </c>
      <c r="BA216" s="71">
        <v>500</v>
      </c>
      <c r="BB216" s="102"/>
      <c r="BC216" s="102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</row>
    <row r="217" spans="1:237" ht="31.5" customHeight="1" x14ac:dyDescent="0.2">
      <c r="A217" s="27" t="s">
        <v>163</v>
      </c>
      <c r="B217" s="25"/>
      <c r="C217" s="25"/>
      <c r="D217" s="25"/>
      <c r="E217" s="25"/>
      <c r="F217" s="25"/>
      <c r="G217" s="25"/>
      <c r="H217" s="26">
        <f>H213+H212+H211+H209+H208+H207+H206+H205+H204+H203++H216+H201+H214+H202+H215+H210</f>
        <v>149409.84</v>
      </c>
      <c r="I217" s="26">
        <f>I213+I212+I211+I209+I208+I207+I206+I205+I204+I203++I216+I201+I214+I202+I215+I210</f>
        <v>145482</v>
      </c>
      <c r="J217" s="26">
        <f t="shared" ref="J217:BA217" si="61">J213+J212+J211+J209+J208+J207+J206+J205+J204+J203++J216+J201+J214+J202+J215+J210</f>
        <v>1098.51</v>
      </c>
      <c r="K217" s="26">
        <f t="shared" si="61"/>
        <v>770</v>
      </c>
      <c r="L217" s="26">
        <f t="shared" si="61"/>
        <v>2363.92</v>
      </c>
      <c r="M217" s="26">
        <f t="shared" si="61"/>
        <v>2230</v>
      </c>
      <c r="N217" s="26">
        <f t="shared" si="61"/>
        <v>423.3</v>
      </c>
      <c r="O217" s="26">
        <f t="shared" si="61"/>
        <v>384</v>
      </c>
      <c r="P217" s="26">
        <f t="shared" si="61"/>
        <v>612.13</v>
      </c>
      <c r="Q217" s="26">
        <f t="shared" si="61"/>
        <v>604</v>
      </c>
      <c r="R217" s="26">
        <f t="shared" si="61"/>
        <v>399.95</v>
      </c>
      <c r="S217" s="26">
        <f t="shared" si="61"/>
        <v>331</v>
      </c>
      <c r="T217" s="26">
        <f t="shared" si="61"/>
        <v>330.97</v>
      </c>
      <c r="U217" s="26">
        <f t="shared" si="61"/>
        <v>300</v>
      </c>
      <c r="V217" s="26">
        <f t="shared" si="61"/>
        <v>2451.56</v>
      </c>
      <c r="W217" s="26">
        <f t="shared" si="61"/>
        <v>2385</v>
      </c>
      <c r="X217" s="26">
        <f t="shared" si="61"/>
        <v>519.17999999999995</v>
      </c>
      <c r="Y217" s="26">
        <f t="shared" si="61"/>
        <v>454</v>
      </c>
      <c r="Z217" s="26">
        <f t="shared" si="61"/>
        <v>502.75</v>
      </c>
      <c r="AA217" s="26">
        <f t="shared" si="61"/>
        <v>328</v>
      </c>
      <c r="AB217" s="26">
        <f t="shared" si="61"/>
        <v>258.39</v>
      </c>
      <c r="AC217" s="26">
        <f t="shared" si="61"/>
        <v>220</v>
      </c>
      <c r="AD217" s="26">
        <f t="shared" si="61"/>
        <v>66074.17</v>
      </c>
      <c r="AE217" s="26">
        <f t="shared" si="61"/>
        <v>66031</v>
      </c>
      <c r="AF217" s="26">
        <f t="shared" si="61"/>
        <v>48403.17</v>
      </c>
      <c r="AG217" s="26">
        <f t="shared" si="61"/>
        <v>48371</v>
      </c>
      <c r="AH217" s="26">
        <f t="shared" si="61"/>
        <v>965.77</v>
      </c>
      <c r="AI217" s="26">
        <f t="shared" si="61"/>
        <v>944</v>
      </c>
      <c r="AJ217" s="26">
        <f t="shared" si="61"/>
        <v>412.58</v>
      </c>
      <c r="AK217" s="26">
        <f t="shared" si="61"/>
        <v>317</v>
      </c>
      <c r="AL217" s="26">
        <f t="shared" si="61"/>
        <v>817.77</v>
      </c>
      <c r="AM217" s="26">
        <f t="shared" si="61"/>
        <v>658</v>
      </c>
      <c r="AN217" s="26">
        <f t="shared" si="61"/>
        <v>270.98</v>
      </c>
      <c r="AO217" s="26">
        <f t="shared" si="61"/>
        <v>318</v>
      </c>
      <c r="AP217" s="26">
        <f t="shared" si="61"/>
        <v>323.97000000000003</v>
      </c>
      <c r="AQ217" s="26">
        <f t="shared" si="61"/>
        <v>308</v>
      </c>
      <c r="AR217" s="26">
        <f t="shared" si="61"/>
        <v>1690.33</v>
      </c>
      <c r="AS217" s="26">
        <f t="shared" si="61"/>
        <v>1431</v>
      </c>
      <c r="AT217" s="26">
        <f t="shared" si="61"/>
        <v>1466.64</v>
      </c>
      <c r="AU217" s="26">
        <f t="shared" si="61"/>
        <v>1415</v>
      </c>
      <c r="AV217" s="26">
        <f t="shared" si="61"/>
        <v>8534.36</v>
      </c>
      <c r="AW217" s="26">
        <f t="shared" si="61"/>
        <v>7931</v>
      </c>
      <c r="AX217" s="26">
        <f t="shared" si="61"/>
        <v>3706.64</v>
      </c>
      <c r="AY217" s="26">
        <f t="shared" si="61"/>
        <v>3198</v>
      </c>
      <c r="AZ217" s="26">
        <f t="shared" si="61"/>
        <v>7782.8</v>
      </c>
      <c r="BA217" s="26">
        <f t="shared" si="61"/>
        <v>6554</v>
      </c>
      <c r="BB217" s="115"/>
      <c r="BC217" s="115"/>
    </row>
    <row r="218" spans="1:237" ht="25.5" customHeight="1" x14ac:dyDescent="0.2">
      <c r="A218" s="23" t="s">
        <v>209</v>
      </c>
      <c r="B218" s="24"/>
      <c r="C218" s="24"/>
      <c r="D218" s="24"/>
      <c r="E218" s="24"/>
      <c r="F218" s="24"/>
      <c r="G218" s="24"/>
      <c r="H218" s="125">
        <f>H12+H112+H200+H217</f>
        <v>28098579.27</v>
      </c>
      <c r="I218" s="125">
        <f>I12+I112+I200+I217</f>
        <v>26317227</v>
      </c>
      <c r="J218" s="125">
        <f t="shared" ref="J218:AY218" si="62">J12+J112+J200+J217</f>
        <v>1509720.29</v>
      </c>
      <c r="K218" s="125">
        <f t="shared" si="62"/>
        <v>1434803</v>
      </c>
      <c r="L218" s="125">
        <f t="shared" si="62"/>
        <v>3028475.01</v>
      </c>
      <c r="M218" s="125">
        <f t="shared" si="62"/>
        <v>2850746</v>
      </c>
      <c r="N218" s="125">
        <f t="shared" si="62"/>
        <v>504464.35</v>
      </c>
      <c r="O218" s="125">
        <f t="shared" si="62"/>
        <v>469981</v>
      </c>
      <c r="P218" s="125">
        <f t="shared" si="62"/>
        <v>1100940.44</v>
      </c>
      <c r="Q218" s="125">
        <f t="shared" si="62"/>
        <v>1016377.5</v>
      </c>
      <c r="R218" s="125">
        <f t="shared" si="62"/>
        <v>639563.1</v>
      </c>
      <c r="S218" s="125">
        <f t="shared" si="62"/>
        <v>607155</v>
      </c>
      <c r="T218" s="125">
        <f t="shared" si="62"/>
        <v>677104.11</v>
      </c>
      <c r="U218" s="125">
        <f t="shared" si="62"/>
        <v>635049</v>
      </c>
      <c r="V218" s="125">
        <f t="shared" si="62"/>
        <v>683895.77</v>
      </c>
      <c r="W218" s="125">
        <f t="shared" si="62"/>
        <v>637770</v>
      </c>
      <c r="X218" s="125">
        <f t="shared" si="62"/>
        <v>665204.23</v>
      </c>
      <c r="Y218" s="125">
        <f t="shared" si="62"/>
        <v>625759</v>
      </c>
      <c r="Z218" s="125">
        <f t="shared" si="62"/>
        <v>877572.96</v>
      </c>
      <c r="AA218" s="125">
        <f t="shared" si="62"/>
        <v>823381</v>
      </c>
      <c r="AB218" s="125">
        <f t="shared" si="62"/>
        <v>437808.1</v>
      </c>
      <c r="AC218" s="125">
        <f t="shared" si="62"/>
        <v>406659</v>
      </c>
      <c r="AD218" s="125">
        <f t="shared" si="62"/>
        <v>1011264.28</v>
      </c>
      <c r="AE218" s="125">
        <f t="shared" si="62"/>
        <v>949256</v>
      </c>
      <c r="AF218" s="125">
        <f t="shared" si="62"/>
        <v>557753.31999999995</v>
      </c>
      <c r="AG218" s="125">
        <f t="shared" si="62"/>
        <v>518508</v>
      </c>
      <c r="AH218" s="125">
        <f t="shared" si="62"/>
        <v>729513.1</v>
      </c>
      <c r="AI218" s="125">
        <f t="shared" si="62"/>
        <v>670996</v>
      </c>
      <c r="AJ218" s="125">
        <f t="shared" si="62"/>
        <v>637630.61</v>
      </c>
      <c r="AK218" s="125">
        <f t="shared" si="62"/>
        <v>593826</v>
      </c>
      <c r="AL218" s="125">
        <f t="shared" si="62"/>
        <v>830383</v>
      </c>
      <c r="AM218" s="125">
        <f t="shared" si="62"/>
        <v>780189</v>
      </c>
      <c r="AN218" s="125">
        <f t="shared" si="62"/>
        <v>732394.87</v>
      </c>
      <c r="AO218" s="125">
        <f t="shared" si="62"/>
        <v>684175</v>
      </c>
      <c r="AP218" s="125">
        <f t="shared" si="62"/>
        <v>787762.32</v>
      </c>
      <c r="AQ218" s="125">
        <f t="shared" si="62"/>
        <v>734848</v>
      </c>
      <c r="AR218" s="125">
        <f t="shared" si="62"/>
        <v>1741331.21</v>
      </c>
      <c r="AS218" s="125">
        <f t="shared" si="62"/>
        <v>1640495</v>
      </c>
      <c r="AT218" s="125">
        <f t="shared" si="62"/>
        <v>980594.64</v>
      </c>
      <c r="AU218" s="125">
        <f t="shared" si="62"/>
        <v>913662.5</v>
      </c>
      <c r="AV218" s="125">
        <f t="shared" si="62"/>
        <v>5437694.9699999997</v>
      </c>
      <c r="AW218" s="125">
        <f t="shared" si="62"/>
        <v>5094598</v>
      </c>
      <c r="AX218" s="125">
        <f t="shared" si="62"/>
        <v>1536204.28</v>
      </c>
      <c r="AY218" s="125">
        <f t="shared" si="62"/>
        <v>1422617</v>
      </c>
      <c r="AZ218" s="125">
        <f t="shared" ref="AZ218" si="63">AZ12+AZ112+AZ200+AZ217</f>
        <v>2991302.55</v>
      </c>
      <c r="BA218" s="125">
        <f t="shared" ref="BA218" si="64">BA12+BA112+BA200+BA217</f>
        <v>2739294</v>
      </c>
      <c r="BB218" s="116"/>
      <c r="BC218" s="116"/>
    </row>
    <row r="220" spans="1:237" ht="23.25" customHeight="1" x14ac:dyDescent="0.2"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</row>
  </sheetData>
  <customSheetViews>
    <customSheetView guid="{45637F28-F07F-4C27-ABC7-92DA9C9322DC}" showGridLines="0" fitToPage="1" hiddenRows="1">
      <pane xSplit="2" ySplit="11" topLeftCell="Z12" activePane="bottomRight" state="frozen"/>
      <selection pane="bottomRight" activeCell="AK141" sqref="AK141"/>
      <pageMargins left="0" right="0" top="0" bottom="0" header="0" footer="0"/>
      <pageSetup paperSize="8" scale="10" orientation="landscape" r:id="rId1"/>
      <headerFooter alignWithMargins="0"/>
    </customSheetView>
  </customSheetViews>
  <mergeCells count="58">
    <mergeCell ref="I10:I11"/>
    <mergeCell ref="A193:A195"/>
    <mergeCell ref="A209:A210"/>
    <mergeCell ref="A104:A106"/>
    <mergeCell ref="A15:A16"/>
    <mergeCell ref="A17:A18"/>
    <mergeCell ref="F10:F11"/>
    <mergeCell ref="A30:A33"/>
    <mergeCell ref="C10:C11"/>
    <mergeCell ref="A45:A46"/>
    <mergeCell ref="A50:A52"/>
    <mergeCell ref="A1:G1"/>
    <mergeCell ref="A2:H2"/>
    <mergeCell ref="D10:D11"/>
    <mergeCell ref="E10:E11"/>
    <mergeCell ref="B10:B11"/>
    <mergeCell ref="A10:A11"/>
    <mergeCell ref="B6:E6"/>
    <mergeCell ref="A3:H3"/>
    <mergeCell ref="A4:H4"/>
    <mergeCell ref="A7:H7"/>
    <mergeCell ref="H10:H11"/>
    <mergeCell ref="A8:H8"/>
    <mergeCell ref="G10:G11"/>
    <mergeCell ref="B5:C5"/>
    <mergeCell ref="A19:A22"/>
    <mergeCell ref="A94:A96"/>
    <mergeCell ref="A34:A35"/>
    <mergeCell ref="A38:A39"/>
    <mergeCell ref="A77:A78"/>
    <mergeCell ref="A84:A85"/>
    <mergeCell ref="A153:A154"/>
    <mergeCell ref="A110:A111"/>
    <mergeCell ref="A88:A89"/>
    <mergeCell ref="A81:A83"/>
    <mergeCell ref="A147:A150"/>
    <mergeCell ref="Z10:AA10"/>
    <mergeCell ref="AB10:AC10"/>
    <mergeCell ref="J10:K10"/>
    <mergeCell ref="L10:M10"/>
    <mergeCell ref="N10:O10"/>
    <mergeCell ref="P10:Q10"/>
    <mergeCell ref="R10:S10"/>
    <mergeCell ref="AX10:AY10"/>
    <mergeCell ref="AZ10:BA10"/>
    <mergeCell ref="AN10:AO10"/>
    <mergeCell ref="AP10:AQ10"/>
    <mergeCell ref="AR10:AS10"/>
    <mergeCell ref="AT10:AU10"/>
    <mergeCell ref="AV10:AW10"/>
    <mergeCell ref="AD10:AE10"/>
    <mergeCell ref="AF10:AG10"/>
    <mergeCell ref="AH10:AI10"/>
    <mergeCell ref="AJ10:AK10"/>
    <mergeCell ref="AL10:AM10"/>
    <mergeCell ref="T10:U10"/>
    <mergeCell ref="V10:W10"/>
    <mergeCell ref="X10:Y10"/>
  </mergeCells>
  <phoneticPr fontId="1" type="noConversion"/>
  <pageMargins left="0" right="0" top="0" bottom="0" header="0" footer="0"/>
  <pageSetup paperSize="9" scale="20" fitToHeight="0" orientation="landscape" r:id="rId2"/>
  <headerFooter alignWithMargins="0"/>
  <rowBreaks count="1" manualBreakCount="1">
    <brk id="171" max="5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Вервейко Ирина Николаевна</cp:lastModifiedBy>
  <cp:lastPrinted>2018-01-26T11:42:03Z</cp:lastPrinted>
  <dcterms:created xsi:type="dcterms:W3CDTF">1996-10-08T23:32:33Z</dcterms:created>
  <dcterms:modified xsi:type="dcterms:W3CDTF">2018-01-30T12:58:21Z</dcterms:modified>
</cp:coreProperties>
</file>